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n.kilani\Desktop\فایل های موجود در درایو x\متفرقه\گزیده شهریور1401\"/>
    </mc:Choice>
  </mc:AlternateContent>
  <bookViews>
    <workbookView xWindow="0" yWindow="0" windowWidth="19200" windowHeight="11460" tabRatio="694" activeTab="1"/>
  </bookViews>
  <sheets>
    <sheet name="شاخص فعالیت  " sheetId="4" r:id="rId1"/>
    <sheet name="اوراق مالی اسلامی" sheetId="6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published">#REF!</definedName>
    <definedName name="purchace">#REF!</definedName>
    <definedName name="received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6" l="1"/>
  <c r="G9" i="6" l="1"/>
  <c r="F9" i="6"/>
  <c r="D9" i="6"/>
  <c r="C9" i="6"/>
  <c r="C14" i="6" l="1"/>
  <c r="K16" i="6"/>
  <c r="J16" i="6"/>
  <c r="J15" i="6"/>
  <c r="F14" i="6"/>
  <c r="G14" i="6"/>
  <c r="J12" i="6"/>
  <c r="D17" i="6"/>
  <c r="K10" i="6"/>
  <c r="L8" i="4"/>
  <c r="K8" i="4"/>
  <c r="D23" i="4"/>
  <c r="H23" i="4"/>
  <c r="G23" i="4"/>
  <c r="I10" i="4"/>
  <c r="F17" i="6" l="1"/>
  <c r="K9" i="6"/>
  <c r="J14" i="6"/>
  <c r="K12" i="6"/>
  <c r="K11" i="6"/>
  <c r="K15" i="6"/>
  <c r="C17" i="6"/>
  <c r="G17" i="6"/>
  <c r="J9" i="6"/>
  <c r="H14" i="6"/>
  <c r="K14" i="6" s="1"/>
  <c r="J17" i="6" l="1"/>
  <c r="H17" i="6"/>
  <c r="K17" i="6" s="1"/>
  <c r="L15" i="4" l="1"/>
  <c r="L9" i="4"/>
  <c r="K15" i="4"/>
  <c r="K16" i="4"/>
  <c r="K17" i="4"/>
  <c r="K19" i="4"/>
  <c r="K20" i="4"/>
  <c r="K21" i="4"/>
  <c r="K9" i="4"/>
  <c r="K10" i="4"/>
  <c r="K11" i="4"/>
  <c r="K12" i="4"/>
  <c r="K13" i="4"/>
  <c r="M24" i="4"/>
  <c r="I20" i="4"/>
  <c r="I21" i="4"/>
  <c r="I19" i="4"/>
  <c r="I17" i="4"/>
  <c r="M17" i="4" s="1"/>
  <c r="I16" i="4"/>
  <c r="M16" i="4" s="1"/>
  <c r="K24" i="4" l="1"/>
  <c r="I15" i="4"/>
  <c r="I14" i="4"/>
  <c r="M14" i="4" s="1"/>
  <c r="M13" i="4"/>
  <c r="I8" i="4"/>
  <c r="M8" i="4" s="1"/>
  <c r="I9" i="4"/>
  <c r="L21" i="4" l="1"/>
  <c r="L20" i="4"/>
  <c r="L19" i="4"/>
  <c r="M21" i="4"/>
  <c r="M20" i="4"/>
  <c r="M19" i="4"/>
  <c r="M15" i="4" l="1"/>
  <c r="M10" i="4" l="1"/>
  <c r="M9" i="4"/>
  <c r="H18" i="4" l="1"/>
  <c r="G18" i="4"/>
  <c r="I18" i="4"/>
  <c r="E18" i="4"/>
  <c r="L18" i="4" l="1"/>
  <c r="K18" i="4"/>
  <c r="D18" i="4"/>
  <c r="M18" i="4" s="1"/>
  <c r="L17" i="4"/>
  <c r="L16" i="4"/>
  <c r="L11" i="4" l="1"/>
  <c r="L10" i="4"/>
  <c r="E23" i="4" l="1"/>
  <c r="K14" i="4" l="1"/>
  <c r="L14" i="4"/>
  <c r="I11" i="4" l="1"/>
  <c r="M11" i="4" s="1"/>
  <c r="I22" i="4" l="1"/>
  <c r="I23" i="4" s="1"/>
  <c r="L22" i="4"/>
  <c r="K22" i="4"/>
  <c r="L23" i="4" l="1"/>
  <c r="K23" i="4"/>
  <c r="M23" i="4"/>
  <c r="M22" i="4"/>
  <c r="M12" i="4" l="1"/>
</calcChain>
</file>

<file path=xl/sharedStrings.xml><?xml version="1.0" encoding="utf-8"?>
<sst xmlns="http://schemas.openxmlformats.org/spreadsheetml/2006/main" count="80" uniqueCount="57">
  <si>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</si>
  <si>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</si>
  <si>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</si>
  <si>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</si>
  <si>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</si>
  <si>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</si>
  <si>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</si>
  <si>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</si>
  <si>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</si>
  <si>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</si>
  <si>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 xml:space="preserve">حجم معاملات </t>
  </si>
  <si>
    <t>فرابورس</t>
  </si>
  <si>
    <t xml:space="preserve">ارزش بازار سهام  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</si>
  <si>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</si>
  <si>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</si>
  <si>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</si>
  <si>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</si>
  <si>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</si>
  <si>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</si>
  <si>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</si>
  <si>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</si>
  <si>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</si>
  <si>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</si>
  <si>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</si>
  <si>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>شرکتي</t>
  </si>
  <si>
    <t>ماهه</t>
  </si>
  <si>
    <t>ماه گذشته</t>
  </si>
  <si>
    <t xml:space="preserve">شاخص صکوک </t>
  </si>
  <si>
    <t xml:space="preserve">2- ارزش صندوق های قابل معامله شامل ارزش این صندوق در بازارهای بورس، فرابورس، بورس کالا و بورس انرژی می باشد.                                                                                                                                                 </t>
  </si>
  <si>
    <t>پايان سال 1400</t>
  </si>
  <si>
    <t>شهرداري ها</t>
  </si>
  <si>
    <t>دولتي</t>
  </si>
  <si>
    <t xml:space="preserve">اوراق مشاركت </t>
  </si>
  <si>
    <t>مرداد</t>
  </si>
  <si>
    <t xml:space="preserve">مجموع تامين مالي از طريق بازار سرمايه (4) </t>
  </si>
  <si>
    <t>ارزش صندوق هاي قابل معامله (2)</t>
  </si>
  <si>
    <t>اندازه بازار اوراق بهادار (3)</t>
  </si>
  <si>
    <t>مانده اوراق بدهي (1)</t>
  </si>
  <si>
    <t>شش</t>
  </si>
  <si>
    <t>شهریور</t>
  </si>
  <si>
    <t xml:space="preserve">شهریورماه1401 به </t>
  </si>
  <si>
    <t>شش ماهه 1401 به</t>
  </si>
  <si>
    <t>شش ‌ماهه1400 ‌</t>
  </si>
  <si>
    <t>شهریورماه به</t>
  </si>
  <si>
    <t>شش ماهه 1400 ‌</t>
  </si>
  <si>
    <t>Ө</t>
  </si>
  <si>
    <t xml:space="preserve">1- مانده اوراق بدهی به ارزش اسمی می باشد.                                 </t>
  </si>
  <si>
    <t xml:space="preserve">3- اندازه بازار اوراق بهادار شامل مجموع ارزش بازار سهام، بدهی و ارزش صندوقهای قابل معامله می باشد.           </t>
  </si>
  <si>
    <t>4- شامل افزایش ارزش صندوق های سرمایه گذاری مشترک نمی باشد.</t>
  </si>
  <si>
    <t>توجه: در گزارش آماری بازار سرمایه مهرماه 1401 سازمان بورس اوراق بهادار، اوراق اجاره در قالب اوراق بدهی شرکتی لحاظ شده است.</t>
  </si>
  <si>
    <t>مأخذ: بانک مرکزی ج.ا.ا،  گزارش آماری بازار سرمایه (مهرماه 1401) شرکت بورس اوراق بهادار، شرکت فرابورس، سازمان بورس و اوراق بهادار</t>
  </si>
  <si>
    <t>ماخذ: گزارش آماری بازار سرمایه (مهرماه 1401) شرکت بورس اوراق بهادار، شرکت فرابورس، سازمان بورس و اوراق بهادار</t>
  </si>
  <si>
    <t xml:space="preserve"> </t>
  </si>
  <si>
    <t xml:space="preserve">                         شاخص ها و نماگرهاي بازار اوراق بهادار تهران</t>
  </si>
  <si>
    <t xml:space="preserve">   وضعیت فروش اوراق تا پایان شهریور 1401 </t>
  </si>
  <si>
    <t>_</t>
  </si>
  <si>
    <t xml:space="preserve">شش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</si>
</sst>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"/>
  </numFmts>
  <fonts count="17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name val="Arial"/>
      <family val="2"/>
    </font>
    <font>
      <b/>
      <sz val="11"/>
      <color theme="1"/>
      <name val="B Nazanin"/>
      <charset val="178"/>
    </font>
    <font>
      <sz val="11"/>
      <name val="Times New Roman"/>
      <family val="1"/>
    </font>
    <font>
      <b/>
      <sz val="14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93">
    <xf numFmtId="0" fontId="0" fillId="0" borderId="0" xfId="0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1" readingOrder="2"/>
    </xf>
    <xf numFmtId="165" fontId="4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right" indent="2" readingOrder="2"/>
    </xf>
    <xf numFmtId="0" fontId="0" fillId="0" borderId="0" xfId="0"/>
    <xf numFmtId="165" fontId="4" fillId="0" borderId="0" xfId="0" applyNumberFormat="1" applyFont="1" applyFill="1" applyBorder="1" applyAlignment="1">
      <alignment horizontal="center"/>
    </xf>
    <xf numFmtId="165" fontId="0" fillId="0" borderId="0" xfId="0" applyNumberFormat="1"/>
    <xf numFmtId="0" fontId="5" fillId="0" borderId="3" xfId="0" applyFont="1" applyFill="1" applyBorder="1" applyAlignment="1">
      <alignment horizontal="center"/>
    </xf>
    <xf numFmtId="0" fontId="4" fillId="0" borderId="0" xfId="0" applyFont="1"/>
    <xf numFmtId="0" fontId="7" fillId="0" borderId="3" xfId="0" applyFont="1" applyFill="1" applyBorder="1" applyAlignment="1">
      <alignment horizontal="right" indent="1" readingOrder="2"/>
    </xf>
    <xf numFmtId="0" fontId="7" fillId="0" borderId="2" xfId="0" applyFont="1" applyFill="1" applyBorder="1" applyAlignment="1">
      <alignment horizontal="right" indent="1" readingOrder="2"/>
    </xf>
    <xf numFmtId="0" fontId="8" fillId="0" borderId="2" xfId="0" applyFont="1" applyFill="1" applyBorder="1" applyAlignment="1">
      <alignment horizontal="right" indent="2" readingOrder="2"/>
    </xf>
    <xf numFmtId="0" fontId="5" fillId="0" borderId="2" xfId="0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0" xfId="0" applyFont="1" applyBorder="1"/>
    <xf numFmtId="165" fontId="4" fillId="0" borderId="11" xfId="0" applyNumberFormat="1" applyFont="1" applyFill="1" applyBorder="1" applyAlignment="1">
      <alignment horizontal="center"/>
    </xf>
    <xf numFmtId="0" fontId="4" fillId="0" borderId="1" xfId="0" applyFont="1" applyBorder="1"/>
    <xf numFmtId="165" fontId="4" fillId="0" borderId="18" xfId="0" applyNumberFormat="1" applyFont="1" applyFill="1" applyBorder="1" applyAlignment="1">
      <alignment horizontal="center"/>
    </xf>
    <xf numFmtId="165" fontId="4" fillId="0" borderId="22" xfId="0" applyNumberFormat="1" applyFont="1" applyFill="1" applyBorder="1" applyAlignment="1">
      <alignment horizontal="center"/>
    </xf>
    <xf numFmtId="165" fontId="4" fillId="0" borderId="2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65" fontId="4" fillId="0" borderId="0" xfId="0" applyNumberFormat="1" applyFont="1" applyBorder="1"/>
    <xf numFmtId="1" fontId="4" fillId="0" borderId="0" xfId="0" applyNumberFormat="1" applyFont="1"/>
    <xf numFmtId="0" fontId="5" fillId="0" borderId="11" xfId="0" applyFont="1" applyBorder="1" applyAlignment="1">
      <alignment horizontal="center"/>
    </xf>
    <xf numFmtId="1" fontId="7" fillId="2" borderId="9" xfId="4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4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1" fillId="0" borderId="12" xfId="1" applyFont="1" applyBorder="1" applyAlignment="1">
      <alignment horizontal="right" vertical="center"/>
    </xf>
    <xf numFmtId="165" fontId="6" fillId="0" borderId="0" xfId="4" applyNumberFormat="1" applyFont="1" applyAlignment="1">
      <alignment horizontal="center"/>
    </xf>
    <xf numFmtId="0" fontId="13" fillId="0" borderId="0" xfId="0" applyFont="1"/>
    <xf numFmtId="165" fontId="6" fillId="0" borderId="0" xfId="0" applyNumberFormat="1" applyFont="1" applyAlignment="1">
      <alignment horizontal="center"/>
    </xf>
    <xf numFmtId="165" fontId="6" fillId="0" borderId="11" xfId="0" applyNumberFormat="1" applyFont="1" applyBorder="1" applyAlignment="1">
      <alignment horizontal="center"/>
    </xf>
    <xf numFmtId="0" fontId="12" fillId="0" borderId="12" xfId="1" applyFont="1" applyBorder="1" applyAlignment="1">
      <alignment horizontal="right" vertical="center" indent="2"/>
    </xf>
    <xf numFmtId="165" fontId="9" fillId="0" borderId="0" xfId="4" applyNumberFormat="1" applyFont="1" applyAlignment="1">
      <alignment horizontal="center"/>
    </xf>
    <xf numFmtId="0" fontId="10" fillId="0" borderId="0" xfId="4" applyFont="1" applyAlignment="1">
      <alignment horizontal="center"/>
    </xf>
    <xf numFmtId="165" fontId="9" fillId="0" borderId="11" xfId="0" applyNumberFormat="1" applyFont="1" applyBorder="1" applyAlignment="1">
      <alignment horizontal="center"/>
    </xf>
    <xf numFmtId="165" fontId="10" fillId="0" borderId="0" xfId="4" applyNumberFormat="1" applyFont="1" applyAlignment="1">
      <alignment horizontal="center"/>
    </xf>
    <xf numFmtId="165" fontId="14" fillId="0" borderId="0" xfId="4" applyNumberFormat="1" applyFont="1" applyAlignment="1">
      <alignment horizontal="center"/>
    </xf>
    <xf numFmtId="0" fontId="11" fillId="0" borderId="20" xfId="1" applyFont="1" applyBorder="1" applyAlignment="1">
      <alignment horizontal="right" vertical="center"/>
    </xf>
    <xf numFmtId="165" fontId="6" fillId="0" borderId="5" xfId="4" applyNumberFormat="1" applyFont="1" applyBorder="1" applyAlignment="1">
      <alignment horizontal="center"/>
    </xf>
    <xf numFmtId="165" fontId="6" fillId="0" borderId="21" xfId="4" applyNumberFormat="1" applyFont="1" applyBorder="1" applyAlignment="1">
      <alignment horizontal="center"/>
    </xf>
    <xf numFmtId="0" fontId="10" fillId="0" borderId="0" xfId="4" applyFont="1"/>
    <xf numFmtId="165" fontId="10" fillId="0" borderId="0" xfId="4" applyNumberFormat="1" applyFont="1"/>
    <xf numFmtId="165" fontId="15" fillId="0" borderId="0" xfId="0" applyNumberFormat="1" applyFont="1" applyAlignment="1">
      <alignment horizontal="center"/>
    </xf>
    <xf numFmtId="0" fontId="9" fillId="0" borderId="0" xfId="4" applyNumberFormat="1" applyFont="1" applyAlignment="1">
      <alignment horizontal="center"/>
    </xf>
    <xf numFmtId="0" fontId="6" fillId="0" borderId="0" xfId="4" applyNumberFormat="1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6" fillId="2" borderId="9" xfId="0" applyFont="1" applyFill="1" applyBorder="1" applyAlignment="1">
      <alignment horizontal="left" vertical="center"/>
    </xf>
    <xf numFmtId="165" fontId="5" fillId="2" borderId="7" xfId="4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center" vertical="top"/>
    </xf>
    <xf numFmtId="165" fontId="4" fillId="0" borderId="23" xfId="0" applyNumberFormat="1" applyFont="1" applyFill="1" applyBorder="1" applyAlignment="1">
      <alignment horizontal="center" vertical="top"/>
    </xf>
    <xf numFmtId="165" fontId="4" fillId="0" borderId="0" xfId="0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0" borderId="16" xfId="0" applyFont="1" applyFill="1" applyBorder="1" applyAlignment="1">
      <alignment horizontal="center" vertical="center" textRotation="90"/>
    </xf>
    <xf numFmtId="0" fontId="7" fillId="0" borderId="12" xfId="0" applyFont="1" applyFill="1" applyBorder="1" applyAlignment="1">
      <alignment horizontal="center" vertical="center" textRotation="90"/>
    </xf>
    <xf numFmtId="0" fontId="7" fillId="0" borderId="14" xfId="0" applyFont="1" applyFill="1" applyBorder="1" applyAlignment="1">
      <alignment horizontal="center" vertical="center" textRotation="90"/>
    </xf>
    <xf numFmtId="0" fontId="16" fillId="2" borderId="8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wrapText="1" readingOrder="2"/>
    </xf>
    <xf numFmtId="0" fontId="4" fillId="0" borderId="0" xfId="0" applyFont="1" applyFill="1" applyBorder="1" applyAlignment="1">
      <alignment horizontal="right" wrapText="1" readingOrder="2"/>
    </xf>
    <xf numFmtId="0" fontId="5" fillId="0" borderId="0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165" fontId="16" fillId="2" borderId="8" xfId="4" applyNumberFormat="1" applyFont="1" applyFill="1" applyBorder="1" applyAlignment="1">
      <alignment horizontal="right"/>
    </xf>
    <xf numFmtId="165" fontId="7" fillId="0" borderId="12" xfId="4" applyNumberFormat="1" applyFont="1" applyBorder="1" applyAlignment="1">
      <alignment horizontal="right" vertical="center"/>
    </xf>
    <xf numFmtId="165" fontId="7" fillId="0" borderId="17" xfId="4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</cellXfs>
  <cellStyles count="5">
    <cellStyle name="Comma 2" xfId="2"/>
    <cellStyle name="Normal" xfId="0" builtinId="0"/>
    <cellStyle name="Normal 2" xfId="1"/>
    <cellStyle name="Normal 3" xfId="3"/>
    <cellStyle name="Normal 3 2" xfId="4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33"/>
  <sheetViews>
    <sheetView rightToLeft="1" zoomScale="90" zoomScaleNormal="90" workbookViewId="0">
      <selection activeCell="P14" sqref="P14"/>
    </sheetView>
  </sheetViews>
  <sheetFormatPr defaultRowHeight="15.75" x14ac:dyDescent="0.4"/>
  <cols>
    <col min="3" max="3" width="25.42578125" customWidth="1"/>
    <col min="6" max="6" width="2.140625" style="5" customWidth="1"/>
    <col min="10" max="10" width="1.42578125" customWidth="1"/>
    <col min="11" max="11" width="15" style="9" customWidth="1"/>
    <col min="12" max="12" width="14.42578125" style="9" customWidth="1"/>
    <col min="13" max="13" width="12.28515625" style="9" bestFit="1" customWidth="1"/>
    <col min="14" max="14" width="10.7109375" style="9" bestFit="1" customWidth="1"/>
    <col min="15" max="15" width="6.85546875" customWidth="1"/>
    <col min="16" max="16" width="11.7109375" customWidth="1"/>
  </cols>
  <sheetData>
    <row r="3" spans="1:17" ht="16.5" thickBot="1" x14ac:dyDescent="0.45">
      <c r="B3" s="9"/>
      <c r="C3" s="9"/>
      <c r="D3" s="9"/>
      <c r="E3" s="9"/>
      <c r="F3" s="9"/>
      <c r="G3" s="9"/>
      <c r="H3" s="9"/>
      <c r="I3" s="9"/>
      <c r="J3" s="9"/>
    </row>
    <row r="4" spans="1:17" ht="23.25" customHeight="1" thickBot="1" x14ac:dyDescent="0.45">
      <c r="A4" t="s">
        <v>52</v>
      </c>
      <c r="B4" s="61" t="s">
        <v>22</v>
      </c>
      <c r="C4" s="62"/>
      <c r="D4" s="72" t="s">
        <v>53</v>
      </c>
      <c r="E4" s="72"/>
      <c r="F4" s="72"/>
      <c r="G4" s="72"/>
      <c r="H4" s="72"/>
      <c r="I4" s="72"/>
      <c r="J4" s="72"/>
      <c r="K4" s="72"/>
      <c r="L4" s="72"/>
      <c r="M4" s="56">
        <v>1</v>
      </c>
    </row>
    <row r="5" spans="1:17" x14ac:dyDescent="0.4">
      <c r="B5" s="63" t="s">
        <v>0</v>
      </c>
      <c r="C5" s="64"/>
      <c r="D5" s="75">
        <v>1400</v>
      </c>
      <c r="E5" s="75"/>
      <c r="F5" s="15"/>
      <c r="G5" s="82">
        <v>1401</v>
      </c>
      <c r="H5" s="82"/>
      <c r="I5" s="82"/>
      <c r="J5" s="15"/>
      <c r="K5" s="83" t="s">
        <v>2</v>
      </c>
      <c r="L5" s="83"/>
      <c r="M5" s="84"/>
    </row>
    <row r="6" spans="1:17" x14ac:dyDescent="0.4">
      <c r="B6" s="65"/>
      <c r="C6" s="66"/>
      <c r="D6" s="8" t="s">
        <v>38</v>
      </c>
      <c r="E6" s="8" t="s">
        <v>3</v>
      </c>
      <c r="F6" s="1"/>
      <c r="G6" s="8" t="s">
        <v>33</v>
      </c>
      <c r="H6" s="8" t="s">
        <v>39</v>
      </c>
      <c r="I6" s="8" t="s">
        <v>38</v>
      </c>
      <c r="J6" s="1"/>
      <c r="K6" s="8" t="s">
        <v>40</v>
      </c>
      <c r="L6" s="8" t="s">
        <v>40</v>
      </c>
      <c r="M6" s="16" t="s">
        <v>41</v>
      </c>
    </row>
    <row r="7" spans="1:17" x14ac:dyDescent="0.4">
      <c r="B7" s="67"/>
      <c r="C7" s="68"/>
      <c r="D7" s="13" t="s">
        <v>25</v>
      </c>
      <c r="E7" s="13" t="s">
        <v>1</v>
      </c>
      <c r="F7" s="13"/>
      <c r="G7" s="13" t="s">
        <v>5</v>
      </c>
      <c r="H7" s="13" t="s">
        <v>5</v>
      </c>
      <c r="I7" s="13" t="s">
        <v>25</v>
      </c>
      <c r="J7" s="13"/>
      <c r="K7" s="13" t="s">
        <v>26</v>
      </c>
      <c r="L7" s="13" t="s">
        <v>29</v>
      </c>
      <c r="M7" s="17" t="s">
        <v>42</v>
      </c>
    </row>
    <row r="8" spans="1:17" ht="21" x14ac:dyDescent="0.55000000000000004">
      <c r="B8" s="69" t="s">
        <v>6</v>
      </c>
      <c r="C8" s="10" t="s">
        <v>4</v>
      </c>
      <c r="D8" s="24">
        <v>1386451</v>
      </c>
      <c r="E8" s="24">
        <v>1367250</v>
      </c>
      <c r="F8" s="18"/>
      <c r="G8" s="24">
        <v>1424491</v>
      </c>
      <c r="H8" s="24">
        <v>1355240.93</v>
      </c>
      <c r="I8" s="24">
        <f>H8</f>
        <v>1355240.93</v>
      </c>
      <c r="J8" s="18"/>
      <c r="K8" s="6">
        <f>+H8/G8*100-100</f>
        <v>-4.8613904896556051</v>
      </c>
      <c r="L8" s="6">
        <f t="shared" ref="L8:L11" si="0">+H8/E8*100-100</f>
        <v>-0.87833753885536225</v>
      </c>
      <c r="M8" s="19">
        <f t="shared" ref="M8:M13" si="1">+I8/D8*100-100</f>
        <v>-2.2510763092240609</v>
      </c>
      <c r="N8" s="26"/>
    </row>
    <row r="9" spans="1:17" ht="21" x14ac:dyDescent="0.55000000000000004">
      <c r="B9" s="70"/>
      <c r="C9" s="2" t="s">
        <v>7</v>
      </c>
      <c r="D9" s="24">
        <v>415499</v>
      </c>
      <c r="E9" s="24">
        <v>348269</v>
      </c>
      <c r="F9" s="18"/>
      <c r="G9" s="24">
        <v>397296</v>
      </c>
      <c r="H9" s="24">
        <v>395678</v>
      </c>
      <c r="I9" s="24">
        <f>H9</f>
        <v>395678</v>
      </c>
      <c r="J9" s="18"/>
      <c r="K9" s="6">
        <f t="shared" ref="K9:K13" si="2">+H9/G9*100-100</f>
        <v>-0.40725303048608907</v>
      </c>
      <c r="L9" s="6">
        <f t="shared" si="0"/>
        <v>13.61275336018997</v>
      </c>
      <c r="M9" s="19">
        <f t="shared" si="1"/>
        <v>-4.7704085930411395</v>
      </c>
    </row>
    <row r="10" spans="1:17" ht="21" x14ac:dyDescent="0.55000000000000004">
      <c r="B10" s="70"/>
      <c r="C10" s="2" t="s">
        <v>8</v>
      </c>
      <c r="D10" s="6">
        <v>55715</v>
      </c>
      <c r="E10" s="6">
        <v>53604.561999999998</v>
      </c>
      <c r="F10" s="25"/>
      <c r="G10" s="6">
        <v>53840.468000000001</v>
      </c>
      <c r="H10" s="6">
        <v>51062.26</v>
      </c>
      <c r="I10" s="6">
        <f>H10</f>
        <v>51062.26</v>
      </c>
      <c r="J10" s="18"/>
      <c r="K10" s="6">
        <f t="shared" si="2"/>
        <v>-5.1600740171872275</v>
      </c>
      <c r="L10" s="6">
        <f t="shared" si="0"/>
        <v>-4.7426970861174027</v>
      </c>
      <c r="M10" s="19">
        <f t="shared" si="1"/>
        <v>-8.3509647312213815</v>
      </c>
      <c r="P10" s="5"/>
    </row>
    <row r="11" spans="1:17" ht="21" x14ac:dyDescent="0.55000000000000004">
      <c r="B11" s="70"/>
      <c r="C11" s="2" t="s">
        <v>23</v>
      </c>
      <c r="D11" s="6">
        <v>269.78738950000002</v>
      </c>
      <c r="E11" s="6">
        <v>344.394141670446</v>
      </c>
      <c r="F11" s="25"/>
      <c r="G11" s="6">
        <v>423.846</v>
      </c>
      <c r="H11" s="6">
        <v>443.27291463</v>
      </c>
      <c r="I11" s="6">
        <f>H11</f>
        <v>443.27291463</v>
      </c>
      <c r="J11" s="18"/>
      <c r="K11" s="6">
        <f t="shared" si="2"/>
        <v>4.5834842442773862</v>
      </c>
      <c r="L11" s="6">
        <f t="shared" si="0"/>
        <v>28.710933490318212</v>
      </c>
      <c r="M11" s="19">
        <f t="shared" si="1"/>
        <v>64.304534563873659</v>
      </c>
      <c r="P11" s="5"/>
    </row>
    <row r="12" spans="1:17" ht="21" x14ac:dyDescent="0.55000000000000004">
      <c r="B12" s="70"/>
      <c r="C12" s="2" t="s">
        <v>9</v>
      </c>
      <c r="D12" s="6">
        <v>5275.1530000000002</v>
      </c>
      <c r="E12" s="6">
        <v>8849.3979999999992</v>
      </c>
      <c r="F12" s="25"/>
      <c r="G12" s="6">
        <v>505.08430306174898</v>
      </c>
      <c r="H12" s="6">
        <v>456.11500000000001</v>
      </c>
      <c r="I12" s="6">
        <v>3957.6976930224992</v>
      </c>
      <c r="J12" s="18"/>
      <c r="K12" s="6">
        <f t="shared" si="2"/>
        <v>-9.6952731979402387</v>
      </c>
      <c r="L12" s="60" t="s">
        <v>55</v>
      </c>
      <c r="M12" s="19">
        <f t="shared" si="1"/>
        <v>-24.974731670863406</v>
      </c>
      <c r="P12" s="6"/>
      <c r="Q12" s="5"/>
    </row>
    <row r="13" spans="1:17" ht="21" x14ac:dyDescent="0.55000000000000004">
      <c r="B13" s="71"/>
      <c r="C13" s="11" t="s">
        <v>10</v>
      </c>
      <c r="D13" s="23">
        <v>788.63800000000003</v>
      </c>
      <c r="E13" s="23">
        <v>1407.412</v>
      </c>
      <c r="F13" s="13"/>
      <c r="G13" s="23">
        <v>148.25</v>
      </c>
      <c r="H13" s="23">
        <v>90.403999999999996</v>
      </c>
      <c r="I13" s="23">
        <v>875.73699999999997</v>
      </c>
      <c r="J13" s="13"/>
      <c r="K13" s="23">
        <f t="shared" si="2"/>
        <v>-39.019224283305235</v>
      </c>
      <c r="L13" s="59" t="s">
        <v>55</v>
      </c>
      <c r="M13" s="22">
        <f t="shared" si="1"/>
        <v>11.044230686322479</v>
      </c>
      <c r="P13" s="6"/>
      <c r="Q13" s="6"/>
    </row>
    <row r="14" spans="1:17" ht="21" x14ac:dyDescent="0.55000000000000004">
      <c r="B14" s="69" t="s">
        <v>11</v>
      </c>
      <c r="C14" s="10" t="s">
        <v>4</v>
      </c>
      <c r="D14" s="24">
        <v>20564.1149</v>
      </c>
      <c r="E14" s="24">
        <v>18378.5134</v>
      </c>
      <c r="F14" s="18"/>
      <c r="G14" s="24">
        <v>18990.3959</v>
      </c>
      <c r="H14" s="24">
        <v>18397</v>
      </c>
      <c r="I14" s="24">
        <f>H14</f>
        <v>18397</v>
      </c>
      <c r="J14" s="18"/>
      <c r="K14" s="6">
        <f t="shared" ref="K14:K24" si="3">+H14/G14*100-100</f>
        <v>-3.1247157938397692</v>
      </c>
      <c r="L14" s="6">
        <f t="shared" ref="L14:L23" si="4">+H14/E14*100-100</f>
        <v>0.10058811394398504</v>
      </c>
      <c r="M14" s="19">
        <f t="shared" ref="M14:M24" si="5">+I14/D14*100-100</f>
        <v>-10.538332967591032</v>
      </c>
      <c r="P14" s="6"/>
      <c r="Q14" s="6"/>
    </row>
    <row r="15" spans="1:17" s="5" customFormat="1" ht="21" x14ac:dyDescent="0.55000000000000004">
      <c r="B15" s="70"/>
      <c r="C15" s="2" t="s">
        <v>27</v>
      </c>
      <c r="D15" s="24">
        <v>503.6368585893</v>
      </c>
      <c r="E15" s="24">
        <v>554.20000000000005</v>
      </c>
      <c r="F15" s="18"/>
      <c r="G15" s="24">
        <v>599.65747225699999</v>
      </c>
      <c r="H15" s="24">
        <v>606.71665963650003</v>
      </c>
      <c r="I15" s="24">
        <f>H15</f>
        <v>606.71665963650003</v>
      </c>
      <c r="J15" s="18"/>
      <c r="K15" s="6">
        <f t="shared" si="3"/>
        <v>1.1772032712159159</v>
      </c>
      <c r="L15" s="6">
        <f t="shared" si="4"/>
        <v>9.4761204685131588</v>
      </c>
      <c r="M15" s="19">
        <f t="shared" si="5"/>
        <v>20.467088396971022</v>
      </c>
      <c r="N15" s="9"/>
      <c r="P15" s="6"/>
      <c r="Q15" s="6"/>
    </row>
    <row r="16" spans="1:17" ht="21" x14ac:dyDescent="0.55000000000000004">
      <c r="B16" s="70"/>
      <c r="C16" s="2" t="s">
        <v>12</v>
      </c>
      <c r="D16" s="6">
        <v>15273.4</v>
      </c>
      <c r="E16" s="6">
        <v>13554.4498624394</v>
      </c>
      <c r="F16" s="25"/>
      <c r="G16" s="6">
        <v>14039.818048908581</v>
      </c>
      <c r="H16" s="6">
        <v>13872.49204330664</v>
      </c>
      <c r="I16" s="6">
        <f>H16</f>
        <v>13872.49204330664</v>
      </c>
      <c r="J16" s="18"/>
      <c r="K16" s="6">
        <f t="shared" si="3"/>
        <v>-1.1917961117377018</v>
      </c>
      <c r="L16" s="6">
        <f t="shared" si="4"/>
        <v>2.34640420005951</v>
      </c>
      <c r="M16" s="19">
        <f t="shared" si="5"/>
        <v>-9.1722076073000096</v>
      </c>
      <c r="P16" s="6"/>
      <c r="Q16" s="6"/>
    </row>
    <row r="17" spans="2:17" ht="21" x14ac:dyDescent="0.55000000000000004">
      <c r="B17" s="70"/>
      <c r="C17" s="2" t="s">
        <v>23</v>
      </c>
      <c r="D17" s="6">
        <v>3047.7927292120698</v>
      </c>
      <c r="E17" s="6">
        <v>3780.9462852450001</v>
      </c>
      <c r="F17" s="25"/>
      <c r="G17" s="6">
        <v>3772.8203454459999</v>
      </c>
      <c r="H17" s="6">
        <v>3999.0546658499998</v>
      </c>
      <c r="I17" s="6">
        <f>H17</f>
        <v>3999.0546658499998</v>
      </c>
      <c r="J17" s="18"/>
      <c r="K17" s="6">
        <f t="shared" si="3"/>
        <v>5.9964244170034959</v>
      </c>
      <c r="L17" s="6">
        <f t="shared" si="4"/>
        <v>5.7686188628534438</v>
      </c>
      <c r="M17" s="19">
        <f t="shared" si="5"/>
        <v>31.211503575043139</v>
      </c>
      <c r="P17" s="6"/>
      <c r="Q17" s="6"/>
    </row>
    <row r="18" spans="2:17" ht="21" x14ac:dyDescent="0.55000000000000004">
      <c r="B18" s="70"/>
      <c r="C18" s="2" t="s">
        <v>37</v>
      </c>
      <c r="D18" s="6">
        <f>D19+D20+D21</f>
        <v>4325.9539999999997</v>
      </c>
      <c r="E18" s="6">
        <f>E19+E20+E21</f>
        <v>5108.0745539999998</v>
      </c>
      <c r="F18" s="18"/>
      <c r="G18" s="6">
        <f>G19+G20+G21</f>
        <v>5123.8140149999999</v>
      </c>
      <c r="H18" s="6">
        <f t="shared" ref="H18:I18" si="6">H19+H20+H21</f>
        <v>5369.6848719999998</v>
      </c>
      <c r="I18" s="6">
        <f t="shared" si="6"/>
        <v>5369.6848719999998</v>
      </c>
      <c r="J18" s="18"/>
      <c r="K18" s="6">
        <f t="shared" si="3"/>
        <v>4.7985905866257212</v>
      </c>
      <c r="L18" s="6">
        <f t="shared" si="4"/>
        <v>5.1215054759750984</v>
      </c>
      <c r="M18" s="19">
        <f t="shared" si="5"/>
        <v>24.127183784201137</v>
      </c>
      <c r="P18" s="6"/>
      <c r="Q18" s="6"/>
    </row>
    <row r="19" spans="2:17" ht="18.75" x14ac:dyDescent="0.45">
      <c r="B19" s="70"/>
      <c r="C19" s="4" t="s">
        <v>31</v>
      </c>
      <c r="D19" s="6">
        <v>3742.6039999999998</v>
      </c>
      <c r="E19" s="6">
        <v>4343.25</v>
      </c>
      <c r="F19" s="18"/>
      <c r="G19" s="6">
        <v>4117.899461</v>
      </c>
      <c r="H19" s="6">
        <v>4333.7429540000003</v>
      </c>
      <c r="I19" s="6">
        <f>H19</f>
        <v>4333.7429540000003</v>
      </c>
      <c r="J19" s="18"/>
      <c r="K19" s="6">
        <f t="shared" si="3"/>
        <v>5.241592104038034</v>
      </c>
      <c r="L19" s="6">
        <f t="shared" si="4"/>
        <v>-0.21889244229549831</v>
      </c>
      <c r="M19" s="19">
        <f t="shared" si="5"/>
        <v>15.794857110183187</v>
      </c>
      <c r="P19" s="6"/>
      <c r="Q19" s="6"/>
    </row>
    <row r="20" spans="2:17" ht="18.75" x14ac:dyDescent="0.45">
      <c r="B20" s="70"/>
      <c r="C20" s="4" t="s">
        <v>30</v>
      </c>
      <c r="D20" s="6">
        <v>66.099999999999994</v>
      </c>
      <c r="E20" s="6">
        <v>91.665000000000006</v>
      </c>
      <c r="F20" s="18"/>
      <c r="G20" s="6">
        <v>116.035</v>
      </c>
      <c r="H20" s="6">
        <v>116.035</v>
      </c>
      <c r="I20" s="6">
        <f t="shared" ref="I20:I21" si="7">H20</f>
        <v>116.035</v>
      </c>
      <c r="J20" s="18"/>
      <c r="K20" s="6">
        <f t="shared" si="3"/>
        <v>0</v>
      </c>
      <c r="L20" s="6">
        <f t="shared" si="4"/>
        <v>26.585937926144098</v>
      </c>
      <c r="M20" s="19">
        <f t="shared" si="5"/>
        <v>75.544629349470512</v>
      </c>
      <c r="P20" s="6"/>
      <c r="Q20" s="6"/>
    </row>
    <row r="21" spans="2:17" ht="18.75" x14ac:dyDescent="0.45">
      <c r="B21" s="71"/>
      <c r="C21" s="12" t="s">
        <v>24</v>
      </c>
      <c r="D21" s="23">
        <v>517.25</v>
      </c>
      <c r="E21" s="23">
        <v>673.15955399999996</v>
      </c>
      <c r="F21" s="13"/>
      <c r="G21" s="23">
        <v>889.87955399999998</v>
      </c>
      <c r="H21" s="23">
        <v>919.90691800000002</v>
      </c>
      <c r="I21" s="23">
        <f t="shared" si="7"/>
        <v>919.90691800000002</v>
      </c>
      <c r="J21" s="13"/>
      <c r="K21" s="23">
        <f t="shared" si="3"/>
        <v>3.3743177787406466</v>
      </c>
      <c r="L21" s="23">
        <f t="shared" si="4"/>
        <v>36.655108366775124</v>
      </c>
      <c r="M21" s="22">
        <f t="shared" si="5"/>
        <v>77.845706718221379</v>
      </c>
      <c r="P21" s="6"/>
      <c r="Q21" s="6"/>
    </row>
    <row r="22" spans="2:17" ht="21" x14ac:dyDescent="0.4">
      <c r="B22" s="76" t="s">
        <v>35</v>
      </c>
      <c r="C22" s="77"/>
      <c r="D22" s="6">
        <v>910.71933967879204</v>
      </c>
      <c r="E22" s="6">
        <v>1024.8504585851331</v>
      </c>
      <c r="F22" s="18"/>
      <c r="G22" s="6">
        <v>1426.8911615462141</v>
      </c>
      <c r="H22" s="6">
        <v>1443.4177539866289</v>
      </c>
      <c r="I22" s="6">
        <f>H22</f>
        <v>1443.4177539866289</v>
      </c>
      <c r="J22" s="18"/>
      <c r="K22" s="6">
        <f t="shared" si="3"/>
        <v>1.1582237584614461</v>
      </c>
      <c r="L22" s="14">
        <f t="shared" si="4"/>
        <v>40.841792272733414</v>
      </c>
      <c r="M22" s="19">
        <f t="shared" si="5"/>
        <v>58.492050305609837</v>
      </c>
      <c r="P22" s="6"/>
      <c r="Q22" s="6"/>
    </row>
    <row r="23" spans="2:17" ht="21" x14ac:dyDescent="0.4">
      <c r="B23" s="76" t="s">
        <v>36</v>
      </c>
      <c r="C23" s="77"/>
      <c r="D23" s="6">
        <f>D22+D17+D16+D11+D10</f>
        <v>75216.699458390867</v>
      </c>
      <c r="E23" s="6">
        <f>E22+E17+E16+E11+E10</f>
        <v>72309.202747939969</v>
      </c>
      <c r="F23" s="18"/>
      <c r="G23" s="6">
        <f>G22+G17+G16+G11+G10</f>
        <v>73503.843555900792</v>
      </c>
      <c r="H23" s="6">
        <f>H22+H17+H16+H11+H10</f>
        <v>70820.497377773267</v>
      </c>
      <c r="I23" s="6">
        <f>I22+I17+I16+I11+I10</f>
        <v>70820.497377773267</v>
      </c>
      <c r="J23" s="18"/>
      <c r="K23" s="6">
        <f t="shared" si="3"/>
        <v>-3.6506202238074792</v>
      </c>
      <c r="L23" s="14">
        <f t="shared" si="4"/>
        <v>-2.0588048458453159</v>
      </c>
      <c r="M23" s="19">
        <f t="shared" si="5"/>
        <v>-5.8447154850892389</v>
      </c>
      <c r="P23" s="6"/>
      <c r="Q23" s="6"/>
    </row>
    <row r="24" spans="2:17" ht="21.75" thickBot="1" x14ac:dyDescent="0.45">
      <c r="B24" s="78" t="s">
        <v>34</v>
      </c>
      <c r="C24" s="79"/>
      <c r="D24" s="3">
        <v>2382.2190000000001</v>
      </c>
      <c r="E24" s="3">
        <v>7180.7749999999996</v>
      </c>
      <c r="F24" s="20"/>
      <c r="G24" s="3">
        <v>315.65600000000001</v>
      </c>
      <c r="H24" s="3">
        <v>578.73500000000001</v>
      </c>
      <c r="I24" s="3">
        <v>2016.2950000000001</v>
      </c>
      <c r="J24" s="20"/>
      <c r="K24" s="3">
        <f t="shared" si="3"/>
        <v>83.343576551689182</v>
      </c>
      <c r="L24" s="58" t="s">
        <v>55</v>
      </c>
      <c r="M24" s="21">
        <f t="shared" si="5"/>
        <v>-15.36063644862206</v>
      </c>
      <c r="P24" s="6"/>
      <c r="Q24" s="6"/>
    </row>
    <row r="25" spans="2:17" ht="18.75" x14ac:dyDescent="0.4">
      <c r="B25" s="80" t="s">
        <v>51</v>
      </c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O25" s="5"/>
      <c r="P25" s="6"/>
      <c r="Q25" s="6"/>
    </row>
    <row r="26" spans="2:17" ht="15.75" customHeight="1" x14ac:dyDescent="0.45">
      <c r="B26" s="73" t="s">
        <v>46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</row>
    <row r="27" spans="2:17" ht="15.75" customHeight="1" x14ac:dyDescent="0.45">
      <c r="B27" s="73" t="s">
        <v>28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</row>
    <row r="28" spans="2:17" ht="15.75" customHeight="1" x14ac:dyDescent="0.45">
      <c r="B28" s="73" t="s">
        <v>47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</row>
    <row r="29" spans="2:17" ht="15.75" customHeight="1" x14ac:dyDescent="0.45">
      <c r="B29" s="73" t="s">
        <v>48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</row>
    <row r="30" spans="2:17" x14ac:dyDescent="0.4"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</row>
    <row r="31" spans="2:17" x14ac:dyDescent="0.4">
      <c r="D31" s="5"/>
      <c r="E31" s="5"/>
    </row>
    <row r="32" spans="2:17" x14ac:dyDescent="0.4">
      <c r="D32" s="5"/>
      <c r="E32" s="5"/>
    </row>
    <row r="33" spans="4:5" x14ac:dyDescent="0.4">
      <c r="D33" s="5"/>
      <c r="E33" s="5"/>
    </row>
  </sheetData>
  <mergeCells count="17">
    <mergeCell ref="B30:M30"/>
    <mergeCell ref="B27:M27"/>
    <mergeCell ref="B28:M28"/>
    <mergeCell ref="B29:M29"/>
    <mergeCell ref="D5:E5"/>
    <mergeCell ref="B14:B21"/>
    <mergeCell ref="B22:C22"/>
    <mergeCell ref="B23:C23"/>
    <mergeCell ref="B24:C24"/>
    <mergeCell ref="B25:M25"/>
    <mergeCell ref="G5:I5"/>
    <mergeCell ref="K5:M5"/>
    <mergeCell ref="B4:C4"/>
    <mergeCell ref="B5:C7"/>
    <mergeCell ref="B8:B13"/>
    <mergeCell ref="D4:L4"/>
    <mergeCell ref="B26:M2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35"/>
  <sheetViews>
    <sheetView rightToLeft="1" tabSelected="1" workbookViewId="0">
      <selection activeCell="L10" sqref="L10"/>
    </sheetView>
  </sheetViews>
  <sheetFormatPr defaultRowHeight="15.75" x14ac:dyDescent="0.4"/>
  <cols>
    <col min="1" max="1" width="9.140625" style="5"/>
    <col min="2" max="2" width="38" style="5" customWidth="1"/>
    <col min="3" max="4" width="9.140625" style="5"/>
    <col min="5" max="5" width="1.85546875" style="5" customWidth="1"/>
    <col min="6" max="6" width="10.42578125" style="5" bestFit="1" customWidth="1"/>
    <col min="7" max="7" width="9.140625" style="5"/>
    <col min="8" max="8" width="11.42578125" style="5" customWidth="1"/>
    <col min="9" max="9" width="1.140625" style="5" customWidth="1"/>
    <col min="10" max="10" width="10.140625" style="5" customWidth="1"/>
    <col min="11" max="11" width="12.28515625" style="9" bestFit="1" customWidth="1"/>
    <col min="12" max="12" width="23.5703125" style="5" customWidth="1"/>
    <col min="13" max="16384" width="9.140625" style="5"/>
  </cols>
  <sheetData>
    <row r="4" spans="2:12" ht="16.5" thickBot="1" x14ac:dyDescent="0.45"/>
    <row r="5" spans="2:12" ht="24.75" thickBot="1" x14ac:dyDescent="0.65">
      <c r="B5" s="57" t="s">
        <v>13</v>
      </c>
      <c r="C5" s="87" t="s">
        <v>54</v>
      </c>
      <c r="D5" s="87"/>
      <c r="E5" s="87"/>
      <c r="F5" s="87"/>
      <c r="G5" s="87"/>
      <c r="H5" s="87"/>
      <c r="I5" s="87"/>
      <c r="J5" s="87"/>
      <c r="K5" s="28">
        <v>2</v>
      </c>
    </row>
    <row r="6" spans="2:12" x14ac:dyDescent="0.2">
      <c r="B6" s="88"/>
      <c r="C6" s="90">
        <v>1400</v>
      </c>
      <c r="D6" s="90"/>
      <c r="E6" s="29"/>
      <c r="F6" s="90">
        <v>1401</v>
      </c>
      <c r="G6" s="90"/>
      <c r="H6" s="90"/>
      <c r="I6" s="55"/>
      <c r="J6" s="91" t="s">
        <v>2</v>
      </c>
      <c r="K6" s="92"/>
    </row>
    <row r="7" spans="2:12" x14ac:dyDescent="0.4">
      <c r="B7" s="88"/>
      <c r="C7" s="30" t="s">
        <v>38</v>
      </c>
      <c r="D7" s="30" t="s">
        <v>3</v>
      </c>
      <c r="E7" s="31"/>
      <c r="F7" s="30" t="s">
        <v>33</v>
      </c>
      <c r="G7" s="32" t="s">
        <v>39</v>
      </c>
      <c r="H7" s="30" t="s">
        <v>56</v>
      </c>
      <c r="I7" s="54"/>
      <c r="J7" s="31" t="s">
        <v>43</v>
      </c>
      <c r="K7" s="27" t="s">
        <v>41</v>
      </c>
    </row>
    <row r="8" spans="2:12" ht="16.5" thickBot="1" x14ac:dyDescent="0.45">
      <c r="B8" s="89"/>
      <c r="C8" s="33" t="s">
        <v>25</v>
      </c>
      <c r="D8" s="33" t="s">
        <v>1</v>
      </c>
      <c r="E8" s="33"/>
      <c r="F8" s="33" t="s">
        <v>5</v>
      </c>
      <c r="G8" s="33" t="s">
        <v>5</v>
      </c>
      <c r="H8" s="33" t="s">
        <v>25</v>
      </c>
      <c r="I8" s="33"/>
      <c r="J8" s="33" t="s">
        <v>26</v>
      </c>
      <c r="K8" s="34" t="s">
        <v>44</v>
      </c>
    </row>
    <row r="9" spans="2:12" ht="21" x14ac:dyDescent="0.5">
      <c r="B9" s="35" t="s">
        <v>14</v>
      </c>
      <c r="C9" s="36">
        <f>C10+C11+C12+C13</f>
        <v>1215</v>
      </c>
      <c r="D9" s="36">
        <f>D10+D11+D12+D13</f>
        <v>2157.9998999999998</v>
      </c>
      <c r="E9" s="37"/>
      <c r="F9" s="36">
        <f>F10+F11+F12+F13</f>
        <v>76.950355999999999</v>
      </c>
      <c r="G9" s="36">
        <f t="shared" ref="G9" si="0">G10+G11+G12+G13</f>
        <v>356.081547</v>
      </c>
      <c r="H9" s="36">
        <f>H10+H11+H12+H13</f>
        <v>667.73090300000001</v>
      </c>
      <c r="I9" s="36"/>
      <c r="J9" s="38">
        <f>G9/F9*100-100</f>
        <v>362.74190986198948</v>
      </c>
      <c r="K9" s="39">
        <f>+H9/C9*100-100</f>
        <v>-45.042724032921811</v>
      </c>
      <c r="L9" s="7"/>
    </row>
    <row r="10" spans="2:12" ht="18.75" x14ac:dyDescent="0.45">
      <c r="B10" s="40" t="s">
        <v>15</v>
      </c>
      <c r="C10" s="41">
        <v>760</v>
      </c>
      <c r="D10" s="41">
        <v>1165</v>
      </c>
      <c r="E10" s="37"/>
      <c r="F10" s="42">
        <v>0</v>
      </c>
      <c r="G10" s="42">
        <v>150</v>
      </c>
      <c r="H10" s="42">
        <v>150</v>
      </c>
      <c r="I10" s="42"/>
      <c r="J10" s="51" t="s">
        <v>45</v>
      </c>
      <c r="K10" s="43">
        <f>+H10/C10*100-100</f>
        <v>-80.26315789473685</v>
      </c>
      <c r="L10" s="7"/>
    </row>
    <row r="11" spans="2:12" ht="19.5" x14ac:dyDescent="0.5">
      <c r="B11" s="40" t="s">
        <v>16</v>
      </c>
      <c r="C11" s="41">
        <v>115</v>
      </c>
      <c r="D11" s="41">
        <v>153</v>
      </c>
      <c r="E11" s="37"/>
      <c r="F11" s="42">
        <v>0</v>
      </c>
      <c r="G11" s="42">
        <v>0</v>
      </c>
      <c r="H11" s="36">
        <v>0</v>
      </c>
      <c r="I11" s="36"/>
      <c r="J11" s="51" t="s">
        <v>45</v>
      </c>
      <c r="K11" s="43">
        <f>+H11/C11*100-100</f>
        <v>-100</v>
      </c>
      <c r="L11" s="7"/>
    </row>
    <row r="12" spans="2:12" ht="18.75" x14ac:dyDescent="0.45">
      <c r="B12" s="40" t="s">
        <v>17</v>
      </c>
      <c r="C12" s="41">
        <v>340</v>
      </c>
      <c r="D12" s="41">
        <v>839.99990000000003</v>
      </c>
      <c r="E12" s="37"/>
      <c r="F12" s="41">
        <v>76.950355999999999</v>
      </c>
      <c r="G12" s="41">
        <v>206.081547</v>
      </c>
      <c r="H12" s="41">
        <v>517.73090300000001</v>
      </c>
      <c r="I12" s="41"/>
      <c r="J12" s="41">
        <f>G12/F12*100-100</f>
        <v>167.81103780728449</v>
      </c>
      <c r="K12" s="43">
        <f>+H12/C12*100-100</f>
        <v>52.273795000000007</v>
      </c>
      <c r="L12" s="7"/>
    </row>
    <row r="13" spans="2:12" ht="19.5" x14ac:dyDescent="0.5">
      <c r="B13" s="40" t="s">
        <v>18</v>
      </c>
      <c r="C13" s="41">
        <v>0</v>
      </c>
      <c r="D13" s="41">
        <v>0</v>
      </c>
      <c r="E13" s="37"/>
      <c r="F13" s="42">
        <v>0</v>
      </c>
      <c r="G13" s="42">
        <v>0</v>
      </c>
      <c r="H13" s="36">
        <v>0</v>
      </c>
      <c r="I13" s="36"/>
      <c r="J13" s="51" t="s">
        <v>45</v>
      </c>
      <c r="K13" s="43" t="s">
        <v>45</v>
      </c>
      <c r="L13" s="7"/>
    </row>
    <row r="14" spans="2:12" ht="21" x14ac:dyDescent="0.5">
      <c r="B14" s="35" t="s">
        <v>19</v>
      </c>
      <c r="C14" s="36">
        <f>C15</f>
        <v>80.5</v>
      </c>
      <c r="D14" s="36">
        <v>114.659603</v>
      </c>
      <c r="E14" s="37"/>
      <c r="F14" s="36">
        <f>F15</f>
        <v>3.87</v>
      </c>
      <c r="G14" s="36">
        <f t="shared" ref="G14:H14" si="1">G15</f>
        <v>0</v>
      </c>
      <c r="H14" s="36">
        <f t="shared" si="1"/>
        <v>104.357191</v>
      </c>
      <c r="I14" s="36"/>
      <c r="J14" s="38">
        <f>G14/F14*100-100</f>
        <v>-100</v>
      </c>
      <c r="K14" s="39">
        <f>+H14/C14*100-100</f>
        <v>29.636262111801244</v>
      </c>
      <c r="L14" s="7"/>
    </row>
    <row r="15" spans="2:12" ht="18.75" x14ac:dyDescent="0.45">
      <c r="B15" s="40" t="s">
        <v>32</v>
      </c>
      <c r="C15" s="52">
        <v>80.5</v>
      </c>
      <c r="D15" s="52">
        <v>114.7</v>
      </c>
      <c r="E15" s="37"/>
      <c r="F15" s="44">
        <v>3.87</v>
      </c>
      <c r="G15" s="41">
        <v>0</v>
      </c>
      <c r="H15" s="41">
        <v>104.357191</v>
      </c>
      <c r="I15" s="41"/>
      <c r="J15" s="41">
        <f>G15/F15*100-100</f>
        <v>-100</v>
      </c>
      <c r="K15" s="43">
        <f>+H15/C15*100-100</f>
        <v>29.636262111801244</v>
      </c>
      <c r="L15" s="7"/>
    </row>
    <row r="16" spans="2:12" ht="21" x14ac:dyDescent="0.5">
      <c r="B16" s="35" t="s">
        <v>20</v>
      </c>
      <c r="C16" s="36">
        <v>106.5</v>
      </c>
      <c r="D16" s="36">
        <v>348.05</v>
      </c>
      <c r="E16" s="37"/>
      <c r="F16" s="45">
        <v>129.69999999999999</v>
      </c>
      <c r="G16" s="45">
        <v>61.527363999999999</v>
      </c>
      <c r="H16" s="53">
        <v>312.89999999999998</v>
      </c>
      <c r="I16" s="53"/>
      <c r="J16" s="36">
        <f t="shared" ref="J16" si="2">G16/F16*100-100</f>
        <v>-52.561785659213569</v>
      </c>
      <c r="K16" s="39">
        <f>+H16/C16*100-100</f>
        <v>193.80281690140839</v>
      </c>
      <c r="L16" s="7"/>
    </row>
    <row r="17" spans="1:15" ht="21.75" thickBot="1" x14ac:dyDescent="0.55000000000000004">
      <c r="B17" s="46" t="s">
        <v>21</v>
      </c>
      <c r="C17" s="47">
        <f>C9+C14+C16</f>
        <v>1402</v>
      </c>
      <c r="D17" s="47">
        <f>D9+D14+D16</f>
        <v>2620.709503</v>
      </c>
      <c r="E17" s="47"/>
      <c r="F17" s="47">
        <f>+F9+F14+F16</f>
        <v>210.52035599999999</v>
      </c>
      <c r="G17" s="47">
        <f>+G9+G14+G16</f>
        <v>417.60891099999998</v>
      </c>
      <c r="H17" s="47">
        <f>+H9+H14+H16</f>
        <v>1084.9880939999998</v>
      </c>
      <c r="I17" s="47"/>
      <c r="J17" s="47">
        <f>G17/F17*100-100</f>
        <v>98.369848377037698</v>
      </c>
      <c r="K17" s="48">
        <f>+H17/C17*100-100</f>
        <v>-22.611405563480758</v>
      </c>
    </row>
    <row r="18" spans="1:15" x14ac:dyDescent="0.4">
      <c r="B18" s="9" t="s">
        <v>50</v>
      </c>
    </row>
    <row r="19" spans="1:15" ht="18" x14ac:dyDescent="0.45">
      <c r="A19" s="49"/>
      <c r="B19" s="85" t="s">
        <v>49</v>
      </c>
      <c r="C19" s="86"/>
      <c r="D19" s="86"/>
      <c r="E19" s="86"/>
      <c r="F19" s="86"/>
      <c r="G19" s="86"/>
      <c r="H19" s="86"/>
      <c r="I19" s="49"/>
      <c r="J19" s="49"/>
      <c r="K19" s="49"/>
    </row>
    <row r="20" spans="1:15" x14ac:dyDescent="0.4">
      <c r="D20" s="7"/>
    </row>
    <row r="21" spans="1:15" ht="18" x14ac:dyDescent="0.45">
      <c r="K21" s="50"/>
      <c r="L21" s="50"/>
      <c r="M21" s="50"/>
      <c r="N21" s="50"/>
      <c r="O21" s="50"/>
    </row>
    <row r="22" spans="1:15" s="49" customFormat="1" ht="18" x14ac:dyDescent="0.45">
      <c r="K22" s="50"/>
      <c r="L22" s="50"/>
      <c r="M22" s="50"/>
      <c r="N22" s="50"/>
      <c r="O22" s="50"/>
    </row>
    <row r="23" spans="1:15" s="49" customFormat="1" ht="18" x14ac:dyDescent="0.45">
      <c r="K23" s="50"/>
      <c r="L23" s="50"/>
      <c r="M23" s="50"/>
      <c r="N23" s="50"/>
      <c r="O23" s="50"/>
    </row>
    <row r="24" spans="1:15" s="49" customFormat="1" ht="18" x14ac:dyDescent="0.45">
      <c r="B24" s="50"/>
      <c r="C24" s="50"/>
      <c r="D24" s="50"/>
      <c r="K24" s="50"/>
      <c r="L24" s="50"/>
      <c r="M24" s="50"/>
      <c r="N24" s="50"/>
      <c r="O24" s="50"/>
    </row>
    <row r="25" spans="1:15" s="49" customFormat="1" ht="18" x14ac:dyDescent="0.45">
      <c r="B25" s="50"/>
      <c r="C25" s="50"/>
      <c r="D25" s="50"/>
      <c r="K25" s="50"/>
      <c r="L25" s="50"/>
      <c r="M25" s="50"/>
      <c r="N25" s="50"/>
      <c r="O25" s="50"/>
    </row>
    <row r="26" spans="1:15" s="49" customFormat="1" ht="18" x14ac:dyDescent="0.45">
      <c r="B26" s="50"/>
      <c r="C26" s="50"/>
      <c r="D26" s="50"/>
      <c r="K26" s="50"/>
      <c r="L26" s="50"/>
      <c r="M26" s="50"/>
      <c r="N26" s="50"/>
      <c r="O26" s="50"/>
    </row>
    <row r="27" spans="1:15" s="49" customFormat="1" ht="18" x14ac:dyDescent="0.45">
      <c r="B27" s="50"/>
      <c r="C27" s="50"/>
      <c r="D27" s="50"/>
      <c r="E27" s="50"/>
      <c r="F27" s="50"/>
      <c r="G27" s="50"/>
      <c r="H27" s="50"/>
      <c r="I27" s="50"/>
      <c r="K27" s="50"/>
      <c r="L27" s="50"/>
      <c r="M27" s="50"/>
      <c r="N27" s="50"/>
      <c r="O27" s="50"/>
    </row>
    <row r="28" spans="1:15" s="49" customFormat="1" ht="18" x14ac:dyDescent="0.45">
      <c r="B28" s="50"/>
      <c r="C28" s="50"/>
      <c r="D28" s="50"/>
      <c r="E28" s="50"/>
      <c r="F28" s="50"/>
      <c r="G28" s="50"/>
      <c r="H28" s="50"/>
      <c r="I28" s="50"/>
      <c r="K28" s="50"/>
      <c r="L28" s="50"/>
      <c r="M28" s="50"/>
      <c r="N28" s="50"/>
      <c r="O28" s="50"/>
    </row>
    <row r="29" spans="1:15" s="49" customFormat="1" ht="18" x14ac:dyDescent="0.45">
      <c r="B29" s="50"/>
      <c r="C29" s="50"/>
      <c r="D29" s="50"/>
      <c r="K29" s="50"/>
      <c r="L29" s="50"/>
      <c r="M29" s="50"/>
      <c r="N29" s="50"/>
      <c r="O29" s="50"/>
    </row>
    <row r="30" spans="1:15" s="49" customFormat="1" ht="18" x14ac:dyDescent="0.45">
      <c r="B30" s="50"/>
      <c r="C30" s="50"/>
      <c r="D30" s="50"/>
      <c r="K30" s="50"/>
      <c r="L30" s="50"/>
      <c r="M30" s="50"/>
      <c r="N30" s="50"/>
      <c r="O30" s="50"/>
    </row>
    <row r="31" spans="1:15" s="49" customFormat="1" ht="18" x14ac:dyDescent="0.45">
      <c r="K31" s="50"/>
      <c r="L31" s="50"/>
      <c r="M31" s="50"/>
      <c r="N31" s="50"/>
      <c r="O31" s="50"/>
    </row>
    <row r="32" spans="1:15" ht="18" x14ac:dyDescent="0.45">
      <c r="K32" s="50"/>
      <c r="L32" s="50"/>
      <c r="M32" s="50"/>
      <c r="N32" s="50"/>
      <c r="O32" s="50"/>
    </row>
    <row r="33" spans="11:15" ht="18" x14ac:dyDescent="0.45">
      <c r="K33" s="50"/>
      <c r="L33" s="50"/>
      <c r="M33" s="50"/>
      <c r="N33" s="50"/>
      <c r="O33" s="50"/>
    </row>
    <row r="34" spans="11:15" ht="18" x14ac:dyDescent="0.45">
      <c r="K34" s="50"/>
      <c r="L34" s="50"/>
      <c r="M34" s="50"/>
      <c r="N34" s="50"/>
      <c r="O34" s="50"/>
    </row>
    <row r="35" spans="11:15" ht="18" x14ac:dyDescent="0.45">
      <c r="K35" s="50"/>
      <c r="L35" s="50"/>
      <c r="M35" s="50"/>
      <c r="N35" s="50"/>
      <c r="O35" s="50"/>
    </row>
  </sheetData>
  <mergeCells count="6">
    <mergeCell ref="B19:H19"/>
    <mergeCell ref="C5:J5"/>
    <mergeCell ref="B6:B8"/>
    <mergeCell ref="C6:D6"/>
    <mergeCell ref="F6:H6"/>
    <mergeCell ref="J6:K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شاخص فعالیت  </vt:lpstr>
      <vt:lpstr>اوراق مالی اسلامی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n.kilani</cp:lastModifiedBy>
  <cp:lastPrinted>2023-07-19T09:13:11Z</cp:lastPrinted>
  <dcterms:created xsi:type="dcterms:W3CDTF">2003-09-29T07:20:23Z</dcterms:created>
  <dcterms:modified xsi:type="dcterms:W3CDTF">2023-07-19T09:13:19Z</dcterms:modified>
</cp:coreProperties>
</file>