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.kilani\Downloads\"/>
    </mc:Choice>
  </mc:AlternateContent>
  <xr:revisionPtr revIDLastSave="0" documentId="13_ncr:1_{3A476687-332F-4144-BED0-6EC4F63B58CA}" xr6:coauthVersionLast="47" xr6:coauthVersionMax="47" xr10:uidLastSave="{00000000-0000-0000-0000-000000000000}"/>
  <bookViews>
    <workbookView xWindow="-120" yWindow="-120" windowWidth="29040" windowHeight="15840" tabRatio="607" xr2:uid="{00000000-000D-0000-FFFF-FFFF00000000}"/>
  </bookViews>
  <sheets>
    <sheet name="ترازپرداختها" sheetId="21" r:id="rId1"/>
    <sheet name="ترازتجاری" sheetId="7" r:id="rId2"/>
    <sheet name="بدهي‌ها(دلار- یورو)" sheetId="18" r:id="rId3"/>
    <sheet name="نرخ دلار " sheetId="19" r:id="rId4"/>
    <sheet name="بدهی ها" sheetId="6" state="hidden" r:id="rId5"/>
  </sheets>
  <externalReferences>
    <externalReference r:id="rId6"/>
  </externalReferences>
  <definedNames>
    <definedName name="éر9" localSheetId="0">#REF!</definedName>
    <definedName name="éر9" localSheetId="3">#REF!</definedName>
    <definedName name="éر9">#REF!</definedName>
    <definedName name="_xlnm.Print_Area" localSheetId="4">'بدهی ها'!#REF!</definedName>
    <definedName name="_xlnm.Print_Area" localSheetId="2">'بدهي‌ها(دلار- یورو)'!$A$1:$D$13</definedName>
    <definedName name="_xlnm.Print_Area" localSheetId="0">ترازپرداختها!$A$2:$J$20</definedName>
    <definedName name="_xlnm.Print_Area" localSheetId="1">ترازتجاری!$A$1:$H$13</definedName>
    <definedName name="_xlnm.Print_Area" localSheetId="3">'نرخ دلار '!$A$1:$E$8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8" i="21" l="1"/>
  <c r="A17" i="21"/>
  <c r="A16" i="21"/>
  <c r="A15" i="21"/>
  <c r="A14" i="21"/>
  <c r="A13" i="21"/>
  <c r="A12" i="21"/>
  <c r="A11" i="21"/>
  <c r="A10" i="21"/>
  <c r="A9" i="21"/>
  <c r="A8" i="21"/>
  <c r="A7" i="21"/>
  <c r="A6" i="21"/>
  <c r="A5" i="21"/>
  <c r="B11" i="7" l="1"/>
  <c r="C11" i="7"/>
  <c r="A10" i="7"/>
  <c r="F11" i="7"/>
  <c r="G11" i="7"/>
  <c r="E10" i="7"/>
  <c r="E9" i="7"/>
  <c r="A9" i="7"/>
  <c r="A8" i="7" l="1"/>
  <c r="E8" i="7" l="1"/>
  <c r="A7" i="7"/>
  <c r="E7" i="7"/>
  <c r="E6" i="7" l="1"/>
  <c r="A6" i="7"/>
  <c r="E11" i="7" l="1"/>
  <c r="A4" i="18"/>
  <c r="A10" i="18"/>
  <c r="A11" i="7" l="1"/>
  <c r="A119" i="6" l="1"/>
  <c r="A266" i="6" l="1"/>
  <c r="A259" i="6" l="1"/>
  <c r="A253" i="6" l="1"/>
  <c r="A247" i="6"/>
  <c r="A241" i="6" l="1"/>
  <c r="A235" i="6"/>
  <c r="A229" i="6"/>
  <c r="A222" i="6" l="1"/>
  <c r="A216" i="6"/>
  <c r="A210" i="6" l="1"/>
  <c r="A205" i="6" l="1"/>
  <c r="A200" i="6"/>
  <c r="A195" i="6" l="1"/>
  <c r="A190" i="6"/>
  <c r="A185" i="6"/>
  <c r="A180" i="6"/>
  <c r="A175" i="6" l="1"/>
  <c r="A170" i="6" l="1"/>
  <c r="A165" i="6" l="1"/>
  <c r="A160" i="6" l="1"/>
  <c r="A155" i="6" l="1"/>
  <c r="A150" i="6" l="1"/>
  <c r="A144" i="6"/>
  <c r="A139" i="6" l="1"/>
  <c r="A134" i="6" l="1"/>
  <c r="A129" i="6" l="1"/>
  <c r="A124" i="6" l="1"/>
  <c r="A114" i="6" l="1"/>
  <c r="B104" i="6"/>
  <c r="A109" i="6" l="1"/>
  <c r="C104" i="6" l="1"/>
  <c r="A104" i="6" l="1"/>
  <c r="A99" i="6" l="1"/>
  <c r="A94" i="6" l="1"/>
  <c r="A89" i="6"/>
  <c r="A84" i="6"/>
  <c r="A79" i="6" l="1"/>
  <c r="A74" i="6" l="1"/>
  <c r="A69" i="6" l="1"/>
  <c r="A64" i="6" l="1"/>
  <c r="A59" i="6"/>
  <c r="A54" i="6" l="1"/>
  <c r="A49" i="6"/>
  <c r="A44" i="6" l="1"/>
  <c r="A14" i="6"/>
  <c r="F30" i="6" l="1"/>
  <c r="A39" i="6" l="1"/>
  <c r="A34" i="6"/>
  <c r="A29" i="6"/>
  <c r="A24" i="6"/>
  <c r="A19" i="6"/>
  <c r="A9" i="6"/>
  <c r="A4" i="6" l="1"/>
</calcChain>
</file>

<file path=xl/sharedStrings.xml><?xml version="1.0" encoding="utf-8"?>
<sst xmlns="http://schemas.openxmlformats.org/spreadsheetml/2006/main" count="528" uniqueCount="73">
  <si>
    <t>واردات</t>
  </si>
  <si>
    <t>(ميليون دلار)</t>
  </si>
  <si>
    <t>فروردين</t>
  </si>
  <si>
    <t>ارزش واحد</t>
  </si>
  <si>
    <t>ارديبهشت</t>
  </si>
  <si>
    <t>خرداد</t>
  </si>
  <si>
    <t>تير</t>
  </si>
  <si>
    <t>مرداد</t>
  </si>
  <si>
    <t>شهريور</t>
  </si>
  <si>
    <t>کل</t>
  </si>
  <si>
    <t xml:space="preserve">ميان مدت وبلند مدت </t>
  </si>
  <si>
    <t>کوتاه مدت</t>
  </si>
  <si>
    <t>ارزش (ميليون دلار)</t>
  </si>
  <si>
    <t>(ريال)</t>
  </si>
  <si>
    <t>مهر</t>
  </si>
  <si>
    <t>کل دوره</t>
  </si>
  <si>
    <t xml:space="preserve">  آمار بدهي هاي خارجي (تعهدات بالفعل) كشوردرپايان هرماه (1) </t>
  </si>
  <si>
    <t>جدول:(3)</t>
  </si>
  <si>
    <t xml:space="preserve">(1) براساس سررسيد اوليه بدهي‌ها  </t>
  </si>
  <si>
    <t>سال 1393</t>
  </si>
  <si>
    <t>آبان</t>
  </si>
  <si>
    <t>آذر</t>
  </si>
  <si>
    <t>بهمن</t>
  </si>
  <si>
    <t>دي</t>
  </si>
  <si>
    <t>اسفند</t>
  </si>
  <si>
    <t>سال 1394</t>
  </si>
  <si>
    <t>صادرات (2)</t>
  </si>
  <si>
    <t>سال 1395</t>
  </si>
  <si>
    <t xml:space="preserve">فروردين </t>
  </si>
  <si>
    <t>سال 1396</t>
  </si>
  <si>
    <t>سال 1397</t>
  </si>
  <si>
    <t>(ميليون يورو)</t>
  </si>
  <si>
    <t xml:space="preserve">  آمار بدهي هاي خارجي (تعهدات بالفعل) كشور در پايان هرماه (1) </t>
  </si>
  <si>
    <t xml:space="preserve">ميان مدت و بلندمدت </t>
  </si>
  <si>
    <t xml:space="preserve">1- براساس سررسيد اوليه بدهي‌ها  </t>
  </si>
  <si>
    <t>آمار ماهانه صادرات و واردات گمرکي کشور(1)</t>
  </si>
  <si>
    <t>مقدار (هزارتن)</t>
  </si>
  <si>
    <t xml:space="preserve">1- ماخذ: آمارهاي مقدماتي گمرک جمهوری اسلامی ايران </t>
  </si>
  <si>
    <t xml:space="preserve">بازار غیررسمی </t>
  </si>
  <si>
    <t>سال 1403</t>
  </si>
  <si>
    <t>متوسط ماهانه نرخ فروش دلار</t>
  </si>
  <si>
    <t xml:space="preserve"> اسکناس مرکز مبادله ارز و طلا </t>
  </si>
  <si>
    <t>حواله مرکز مبادله ارز و طلا</t>
  </si>
  <si>
    <t xml:space="preserve">حواله کالاهای اساسی و ضروری </t>
  </si>
  <si>
    <t>2- بدون احتساب ميعانات گازي</t>
  </si>
  <si>
    <t>اردیبهشت</t>
  </si>
  <si>
    <t>تیر</t>
  </si>
  <si>
    <t>شهریور</t>
  </si>
  <si>
    <t>موازنه پرداخت‌ها</t>
  </si>
  <si>
    <t>درصد تغییر</t>
  </si>
  <si>
    <t>شش‌ماهه اول□</t>
  </si>
  <si>
    <t>سال</t>
  </si>
  <si>
    <t>دو مقطع آخر</t>
  </si>
  <si>
    <t>□1401</t>
  </si>
  <si>
    <t>□1400</t>
  </si>
  <si>
    <t>حساب جاري</t>
  </si>
  <si>
    <t>حساب کالا</t>
  </si>
  <si>
    <t>صادرات کالا (فوب)</t>
  </si>
  <si>
    <r>
      <t>صادرات نفتي</t>
    </r>
    <r>
      <rPr>
        <sz val="14"/>
        <rFont val="B Nazanin"/>
        <charset val="178"/>
      </rPr>
      <t xml:space="preserve"> </t>
    </r>
    <r>
      <rPr>
        <vertAlign val="superscript"/>
        <sz val="12"/>
        <rFont val="B Nazanin"/>
        <charset val="178"/>
      </rPr>
      <t>(1)</t>
    </r>
  </si>
  <si>
    <t>صادرات غيرنفتي</t>
  </si>
  <si>
    <t>واردات کالا (فوب)</t>
  </si>
  <si>
    <r>
      <t xml:space="preserve">گاز و فرآورده‌هاي نفتي </t>
    </r>
    <r>
      <rPr>
        <vertAlign val="superscript"/>
        <sz val="12"/>
        <rFont val="B Nazanin"/>
        <charset val="178"/>
      </rPr>
      <t>(2)</t>
    </r>
  </si>
  <si>
    <t>سايرکالاها</t>
  </si>
  <si>
    <t>حساب خدمات</t>
  </si>
  <si>
    <t>حساب درآمد</t>
  </si>
  <si>
    <t>حساب انتقالات جاري</t>
  </si>
  <si>
    <t>خالص حساب سرمايه (3)</t>
  </si>
  <si>
    <t xml:space="preserve">اشتباهات و از قلم افتادگي </t>
  </si>
  <si>
    <t>موازنه کل</t>
  </si>
  <si>
    <t>1- ارزش نفت خام، فرآورده نفتي، گازطبيعي، ميعانات و مايعات‌گازي (تعرفه‌هاي 2709 ،2710و 2711) صادر شده توسط شرکت‌هاي ملي نفت ايران، ملي گاز ايران، ملي پالايش و پخش فرآورده‌هاي نفتي ايران، شرکت‌هاي پتروشيمي و سايرين (گمرکي و غير گمرکي)</t>
  </si>
  <si>
    <t>2- ارزش فرآورده نفتي، گازطبيعي، ميعانات و مايعات‌گازي (تعرفه‌هاي 2709 ،2710و 2711) وارد شده توسط شرکت‌هاي ملي نفت ايران، ملي گاز ايران، ملي پالايش و پخش فرآورده‌هاي نفتي ايران و سايرين (گمرکي و غير گمرکي)</t>
  </si>
  <si>
    <t>3- بر اساس ویرایش چهارم دستورالعمل تهیه ترازپرداخت‌های صندوق بین‌المللی پول</t>
  </si>
  <si>
    <t>□1402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</si>
</sst>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164" formatCode="&quot;ريال&quot;\ #,##0.00_-;[Red]&quot;ريال&quot;\ #,##0.00\-"/>
    <numFmt numFmtId="165" formatCode="m/d/yy\ h:mm"/>
    <numFmt numFmtId="166" formatCode="#.00"/>
    <numFmt numFmtId="167" formatCode="#."/>
    <numFmt numFmtId="168" formatCode="mmm\ dd\,\ yyyy"/>
    <numFmt numFmtId="169" formatCode="mmm\-yyyy"/>
    <numFmt numFmtId="170" formatCode="yyyy"/>
    <numFmt numFmtId="171" formatCode="&quot;£&quot;#,##0.00;[Red]\-&quot;£&quot;#,##0.00"/>
    <numFmt numFmtId="172" formatCode="0.0"/>
    <numFmt numFmtId="173" formatCode="0.000"/>
    <numFmt numFmtId="174" formatCode="0.000000"/>
    <numFmt numFmtId="175" formatCode="0.00000000"/>
    <numFmt numFmtId="176" formatCode="0.000000000"/>
    <numFmt numFmtId="177" formatCode="0.0000000000"/>
    <numFmt numFmtId="178" formatCode="#,##0.00000"/>
    <numFmt numFmtId="179" formatCode="#,##0.00000000"/>
    <numFmt numFmtId="180" formatCode="#,##0.0000"/>
    <numFmt numFmtId="181" formatCode="0.0000"/>
    <numFmt numFmtId="182" formatCode="0.00000"/>
    <numFmt numFmtId="183" formatCode="0_)"/>
  </numFmts>
  <fonts count="31">
    <font>
      <sz val="10"/>
      <name val="Arial"/>
      <charset val="178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sz val="8"/>
      <name val="Arial"/>
      <family val="2"/>
    </font>
    <font>
      <b/>
      <sz val="12"/>
      <name val="Lotus"/>
      <charset val="178"/>
    </font>
    <font>
      <sz val="10"/>
      <name val="Lotus"/>
      <charset val="178"/>
    </font>
    <font>
      <sz val="12"/>
      <name val="Lotus"/>
      <charset val="178"/>
    </font>
    <font>
      <sz val="12"/>
      <name val="Nazanin"/>
      <charset val="178"/>
    </font>
    <font>
      <b/>
      <sz val="12"/>
      <name val="Nazanin"/>
      <charset val="178"/>
    </font>
    <font>
      <sz val="10"/>
      <name val="Arial"/>
      <family val="2"/>
    </font>
    <font>
      <sz val="10"/>
      <name val="Helv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Nazanin"/>
      <charset val="178"/>
    </font>
    <font>
      <sz val="10"/>
      <name val="B Nazanin"/>
      <charset val="178"/>
    </font>
    <font>
      <sz val="12"/>
      <name val="B Nazanin"/>
      <charset val="178"/>
    </font>
    <font>
      <b/>
      <sz val="12"/>
      <name val="B Nazanin"/>
      <charset val="178"/>
    </font>
    <font>
      <sz val="13"/>
      <name val="B Nazanin"/>
      <charset val="178"/>
    </font>
    <font>
      <b/>
      <sz val="13"/>
      <name val="B Nazanin"/>
      <charset val="178"/>
    </font>
    <font>
      <b/>
      <sz val="11"/>
      <name val="B Nazanin"/>
      <charset val="178"/>
    </font>
    <font>
      <sz val="14"/>
      <name val="B Nazanin"/>
      <charset val="178"/>
    </font>
    <font>
      <sz val="8"/>
      <name val="B Nazanin"/>
      <charset val="178"/>
    </font>
    <font>
      <sz val="11"/>
      <name val="B Nazanin"/>
      <charset val="178"/>
    </font>
    <font>
      <b/>
      <sz val="11"/>
      <name val="Lotus"/>
      <charset val="178"/>
    </font>
    <font>
      <sz val="10"/>
      <name val="Courier"/>
      <family val="3"/>
    </font>
    <font>
      <vertAlign val="superscript"/>
      <sz val="12"/>
      <name val="B Nazanin"/>
      <charset val="178"/>
    </font>
  </fonts>
  <fills count="11">
    <fill>
      <patternFill patternType="none"/>
    </fill>
    <fill>
      <patternFill patternType="gray125"/>
    </fill>
    <fill>
      <patternFill patternType="solid">
        <fgColor indexed="31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63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39"/>
      </top>
      <bottom/>
      <diagonal/>
    </border>
    <border>
      <left style="medium">
        <color indexed="39"/>
      </left>
      <right/>
      <top style="medium">
        <color indexed="39"/>
      </top>
      <bottom/>
      <diagonal/>
    </border>
    <border>
      <left/>
      <right/>
      <top/>
      <bottom style="medium">
        <color indexed="39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1">
    <xf numFmtId="0" fontId="0" fillId="0" borderId="0"/>
    <xf numFmtId="0" fontId="11" fillId="0" borderId="0"/>
    <xf numFmtId="0" fontId="12" fillId="0" borderId="0">
      <protection locked="0"/>
    </xf>
    <xf numFmtId="165" fontId="10" fillId="0" borderId="0" applyFont="0" applyFill="0" applyBorder="0" applyAlignment="0" applyProtection="0">
      <alignment wrapText="1"/>
    </xf>
    <xf numFmtId="166" fontId="12" fillId="0" borderId="0">
      <protection locked="0"/>
    </xf>
    <xf numFmtId="167" fontId="13" fillId="0" borderId="0">
      <protection locked="0"/>
    </xf>
    <xf numFmtId="167" fontId="13" fillId="0" borderId="0">
      <protection locked="0"/>
    </xf>
    <xf numFmtId="0" fontId="14" fillId="2" borderId="1" applyNumberFormat="0" applyProtection="0">
      <alignment horizontal="center" wrapText="1"/>
    </xf>
    <xf numFmtId="0" fontId="14" fillId="2" borderId="2" applyNumberFormat="0" applyAlignment="0" applyProtection="0">
      <alignment wrapText="1"/>
    </xf>
    <xf numFmtId="0" fontId="10" fillId="3" borderId="0" applyNumberFormat="0" applyBorder="0">
      <alignment horizontal="center" wrapText="1"/>
    </xf>
    <xf numFmtId="0" fontId="10" fillId="4" borderId="3" applyNumberFormat="0">
      <alignment wrapText="1"/>
    </xf>
    <xf numFmtId="0" fontId="10" fillId="4" borderId="0" applyNumberFormat="0" applyBorder="0">
      <alignment wrapText="1"/>
    </xf>
    <xf numFmtId="0" fontId="10" fillId="0" borderId="0" applyNumberFormat="0" applyFill="0" applyBorder="0" applyProtection="0">
      <alignment horizontal="right" wrapText="1"/>
    </xf>
    <xf numFmtId="168" fontId="10" fillId="0" borderId="0" applyFill="0" applyBorder="0" applyAlignment="0" applyProtection="0">
      <alignment wrapText="1"/>
    </xf>
    <xf numFmtId="169" fontId="10" fillId="0" borderId="0" applyFill="0" applyBorder="0" applyAlignment="0" applyProtection="0">
      <alignment wrapText="1"/>
    </xf>
    <xf numFmtId="170" fontId="10" fillId="0" borderId="0" applyFill="0" applyBorder="0" applyAlignment="0" applyProtection="0">
      <alignment wrapText="1"/>
    </xf>
    <xf numFmtId="0" fontId="10" fillId="0" borderId="0" applyNumberFormat="0" applyFill="0" applyBorder="0" applyProtection="0">
      <alignment horizontal="right" wrapText="1"/>
    </xf>
    <xf numFmtId="0" fontId="10" fillId="0" borderId="0" applyNumberFormat="0" applyFill="0" applyBorder="0">
      <alignment horizontal="right" wrapText="1"/>
    </xf>
    <xf numFmtId="17" fontId="10" fillId="0" borderId="0" applyFill="0" applyBorder="0">
      <alignment horizontal="right" wrapText="1"/>
    </xf>
    <xf numFmtId="164" fontId="10" fillId="0" borderId="0" applyFill="0" applyBorder="0" applyAlignment="0" applyProtection="0">
      <alignment wrapText="1"/>
    </xf>
    <xf numFmtId="0" fontId="15" fillId="0" borderId="0" applyNumberFormat="0" applyFill="0" applyBorder="0">
      <alignment horizontal="left" wrapText="1"/>
    </xf>
    <xf numFmtId="0" fontId="14" fillId="0" borderId="0" applyNumberFormat="0" applyFill="0" applyBorder="0">
      <alignment horizontal="center" wrapText="1"/>
    </xf>
    <xf numFmtId="0" fontId="14" fillId="0" borderId="0" applyNumberFormat="0" applyFill="0" applyBorder="0">
      <alignment horizontal="center" wrapText="1"/>
    </xf>
    <xf numFmtId="0" fontId="16" fillId="0" borderId="0"/>
    <xf numFmtId="0" fontId="3" fillId="0" borderId="0"/>
    <xf numFmtId="167" fontId="12" fillId="0" borderId="10">
      <protection locked="0"/>
    </xf>
    <xf numFmtId="0" fontId="3" fillId="0" borderId="0"/>
    <xf numFmtId="0" fontId="2" fillId="0" borderId="0"/>
    <xf numFmtId="0" fontId="17" fillId="0" borderId="0"/>
    <xf numFmtId="165" fontId="3" fillId="0" borderId="0" applyFont="0" applyFill="0" applyBorder="0" applyAlignment="0" applyProtection="0">
      <alignment wrapText="1"/>
    </xf>
    <xf numFmtId="0" fontId="3" fillId="3" borderId="0" applyNumberFormat="0" applyBorder="0">
      <alignment horizontal="center" wrapText="1"/>
    </xf>
    <xf numFmtId="0" fontId="3" fillId="4" borderId="3" applyNumberFormat="0">
      <alignment wrapText="1"/>
    </xf>
    <xf numFmtId="0" fontId="3" fillId="4" borderId="0" applyNumberFormat="0" applyBorder="0">
      <alignment wrapText="1"/>
    </xf>
    <xf numFmtId="0" fontId="3" fillId="0" borderId="0" applyNumberFormat="0" applyFill="0" applyBorder="0" applyProtection="0">
      <alignment horizontal="right" wrapText="1"/>
    </xf>
    <xf numFmtId="168" fontId="3" fillId="0" borderId="0" applyFill="0" applyBorder="0" applyAlignment="0" applyProtection="0">
      <alignment wrapText="1"/>
    </xf>
    <xf numFmtId="169" fontId="3" fillId="0" borderId="0" applyFill="0" applyBorder="0" applyAlignment="0" applyProtection="0">
      <alignment wrapText="1"/>
    </xf>
    <xf numFmtId="170" fontId="3" fillId="0" borderId="0" applyFill="0" applyBorder="0" applyAlignment="0" applyProtection="0">
      <alignment wrapText="1"/>
    </xf>
    <xf numFmtId="0" fontId="3" fillId="0" borderId="0" applyNumberFormat="0" applyFill="0" applyBorder="0" applyProtection="0">
      <alignment horizontal="right" wrapText="1"/>
    </xf>
    <xf numFmtId="0" fontId="3" fillId="0" borderId="0" applyNumberFormat="0" applyFill="0" applyBorder="0">
      <alignment horizontal="right" wrapText="1"/>
    </xf>
    <xf numFmtId="17" fontId="3" fillId="0" borderId="0" applyFill="0" applyBorder="0">
      <alignment horizontal="right" wrapText="1"/>
    </xf>
    <xf numFmtId="171" fontId="3" fillId="0" borderId="0" applyFill="0" applyBorder="0" applyAlignment="0" applyProtection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" fillId="3" borderId="0" applyNumberFormat="0" applyBorder="0">
      <alignment horizontal="center" wrapText="1"/>
    </xf>
    <xf numFmtId="0" fontId="3" fillId="4" borderId="3" applyNumberFormat="0">
      <alignment wrapText="1"/>
    </xf>
    <xf numFmtId="0" fontId="3" fillId="4" borderId="0" applyNumberFormat="0" applyBorder="0">
      <alignment wrapText="1"/>
    </xf>
    <xf numFmtId="0" fontId="3" fillId="0" borderId="0" applyNumberFormat="0" applyFill="0" applyBorder="0" applyProtection="0">
      <alignment horizontal="right" wrapText="1"/>
    </xf>
    <xf numFmtId="168" fontId="3" fillId="0" borderId="0" applyFill="0" applyBorder="0" applyAlignment="0" applyProtection="0">
      <alignment wrapText="1"/>
    </xf>
    <xf numFmtId="169" fontId="3" fillId="0" borderId="0" applyFill="0" applyBorder="0" applyAlignment="0" applyProtection="0">
      <alignment wrapText="1"/>
    </xf>
    <xf numFmtId="170" fontId="3" fillId="0" borderId="0" applyFill="0" applyBorder="0" applyAlignment="0" applyProtection="0">
      <alignment wrapText="1"/>
    </xf>
    <xf numFmtId="0" fontId="3" fillId="0" borderId="0" applyNumberFormat="0" applyFill="0" applyBorder="0" applyProtection="0">
      <alignment horizontal="right" wrapText="1"/>
    </xf>
    <xf numFmtId="0" fontId="3" fillId="0" borderId="0" applyNumberFormat="0" applyFill="0" applyBorder="0">
      <alignment horizontal="right" wrapText="1"/>
    </xf>
    <xf numFmtId="17" fontId="3" fillId="0" borderId="0" applyFill="0" applyBorder="0">
      <alignment horizontal="right" wrapText="1"/>
    </xf>
    <xf numFmtId="164" fontId="3" fillId="0" borderId="0" applyFill="0" applyBorder="0" applyAlignment="0" applyProtection="0">
      <alignment wrapText="1"/>
    </xf>
    <xf numFmtId="0" fontId="29" fillId="0" borderId="0"/>
  </cellStyleXfs>
  <cellXfs count="153">
    <xf numFmtId="0" fontId="0" fillId="0" borderId="0" xfId="0"/>
    <xf numFmtId="0" fontId="6" fillId="5" borderId="0" xfId="0" applyFont="1" applyFill="1"/>
    <xf numFmtId="0" fontId="6" fillId="0" borderId="0" xfId="0" applyFont="1"/>
    <xf numFmtId="0" fontId="6" fillId="6" borderId="0" xfId="0" applyFont="1" applyFill="1" applyAlignment="1">
      <alignment horizontal="left"/>
    </xf>
    <xf numFmtId="0" fontId="6" fillId="6" borderId="0" xfId="0" applyFont="1" applyFill="1" applyAlignment="1">
      <alignment horizontal="right"/>
    </xf>
    <xf numFmtId="0" fontId="7" fillId="5" borderId="0" xfId="23" applyFont="1" applyFill="1" applyBorder="1" applyAlignment="1">
      <alignment vertical="center"/>
    </xf>
    <xf numFmtId="1" fontId="7" fillId="5" borderId="0" xfId="23" applyNumberFormat="1" applyFont="1" applyFill="1" applyBorder="1" applyAlignment="1">
      <alignment horizontal="center"/>
    </xf>
    <xf numFmtId="1" fontId="7" fillId="5" borderId="0" xfId="23" applyNumberFormat="1" applyFont="1" applyFill="1" applyBorder="1" applyAlignment="1">
      <alignment horizontal="center" vertical="center"/>
    </xf>
    <xf numFmtId="0" fontId="8" fillId="5" borderId="0" xfId="23" applyFont="1" applyFill="1" applyBorder="1" applyAlignment="1">
      <alignment horizontal="left"/>
    </xf>
    <xf numFmtId="0" fontId="8" fillId="5" borderId="0" xfId="23" applyFont="1" applyFill="1" applyBorder="1" applyAlignment="1">
      <alignment vertical="center"/>
    </xf>
    <xf numFmtId="1" fontId="7" fillId="5" borderId="9" xfId="23" applyNumberFormat="1" applyFont="1" applyFill="1" applyBorder="1" applyAlignment="1">
      <alignment horizontal="center" vertical="center"/>
    </xf>
    <xf numFmtId="0" fontId="8" fillId="5" borderId="7" xfId="23" applyFont="1" applyFill="1" applyBorder="1" applyAlignment="1">
      <alignment horizontal="left"/>
    </xf>
    <xf numFmtId="0" fontId="6" fillId="5" borderId="7" xfId="23" applyFont="1" applyFill="1" applyBorder="1" applyAlignment="1">
      <alignment readingOrder="2"/>
    </xf>
    <xf numFmtId="0" fontId="7" fillId="7" borderId="5" xfId="23" applyFont="1" applyFill="1" applyBorder="1" applyAlignment="1">
      <alignment horizontal="center" vertical="center"/>
    </xf>
    <xf numFmtId="0" fontId="7" fillId="5" borderId="5" xfId="23" applyFont="1" applyFill="1" applyBorder="1" applyAlignment="1">
      <alignment horizontal="right" vertical="center"/>
    </xf>
    <xf numFmtId="1" fontId="8" fillId="5" borderId="7" xfId="23" applyNumberFormat="1" applyFont="1" applyFill="1" applyBorder="1" applyAlignment="1">
      <alignment horizontal="left"/>
    </xf>
    <xf numFmtId="1" fontId="6" fillId="0" borderId="0" xfId="0" applyNumberFormat="1" applyFont="1"/>
    <xf numFmtId="1" fontId="8" fillId="5" borderId="0" xfId="23" applyNumberFormat="1" applyFont="1" applyFill="1" applyBorder="1" applyAlignment="1">
      <alignment horizontal="left"/>
    </xf>
    <xf numFmtId="0" fontId="6" fillId="5" borderId="0" xfId="23" applyFont="1" applyFill="1" applyBorder="1" applyAlignment="1">
      <alignment readingOrder="2"/>
    </xf>
    <xf numFmtId="1" fontId="7" fillId="5" borderId="9" xfId="23" applyNumberFormat="1" applyFont="1" applyFill="1" applyBorder="1" applyAlignment="1">
      <alignment horizontal="right" vertical="center"/>
    </xf>
    <xf numFmtId="0" fontId="6" fillId="0" borderId="0" xfId="0" applyFont="1" applyFill="1"/>
    <xf numFmtId="0" fontId="6" fillId="8" borderId="0" xfId="0" applyFont="1" applyFill="1"/>
    <xf numFmtId="0" fontId="6" fillId="8" borderId="0" xfId="0" applyFont="1" applyFill="1" applyBorder="1"/>
    <xf numFmtId="0" fontId="6" fillId="8" borderId="0" xfId="23" applyFont="1" applyFill="1" applyBorder="1" applyAlignment="1">
      <alignment readingOrder="2"/>
    </xf>
    <xf numFmtId="1" fontId="8" fillId="5" borderId="9" xfId="23" applyNumberFormat="1" applyFont="1" applyFill="1" applyBorder="1" applyAlignment="1">
      <alignment horizontal="center" vertical="center"/>
    </xf>
    <xf numFmtId="0" fontId="8" fillId="7" borderId="5" xfId="23" applyFont="1" applyFill="1" applyBorder="1" applyAlignment="1">
      <alignment horizontal="center" vertical="center"/>
    </xf>
    <xf numFmtId="0" fontId="8" fillId="5" borderId="5" xfId="23" applyFont="1" applyFill="1" applyBorder="1" applyAlignment="1">
      <alignment horizontal="right" vertical="center"/>
    </xf>
    <xf numFmtId="1" fontId="8" fillId="5" borderId="9" xfId="23" applyNumberFormat="1" applyFont="1" applyFill="1" applyBorder="1" applyAlignment="1">
      <alignment horizontal="right" vertical="center"/>
    </xf>
    <xf numFmtId="0" fontId="18" fillId="5" borderId="0" xfId="0" applyFont="1" applyFill="1"/>
    <xf numFmtId="0" fontId="18" fillId="5" borderId="7" xfId="23" applyFont="1" applyFill="1" applyBorder="1" applyAlignment="1">
      <alignment readingOrder="2"/>
    </xf>
    <xf numFmtId="0" fontId="8" fillId="9" borderId="13" xfId="0" applyFont="1" applyFill="1" applyBorder="1" applyAlignment="1">
      <alignment horizontal="left"/>
    </xf>
    <xf numFmtId="0" fontId="8" fillId="9" borderId="14" xfId="0" applyFont="1" applyFill="1" applyBorder="1" applyAlignment="1">
      <alignment horizontal="right"/>
    </xf>
    <xf numFmtId="0" fontId="8" fillId="9" borderId="11" xfId="0" applyFont="1" applyFill="1" applyBorder="1" applyAlignment="1">
      <alignment horizontal="left"/>
    </xf>
    <xf numFmtId="0" fontId="8" fillId="9" borderId="11" xfId="0" applyFont="1" applyFill="1" applyBorder="1" applyAlignment="1">
      <alignment horizontal="right"/>
    </xf>
    <xf numFmtId="0" fontId="19" fillId="0" borderId="0" xfId="0" applyFont="1"/>
    <xf numFmtId="1" fontId="20" fillId="5" borderId="9" xfId="23" applyNumberFormat="1" applyFont="1" applyFill="1" applyBorder="1" applyAlignment="1">
      <alignment horizontal="center" vertical="center"/>
    </xf>
    <xf numFmtId="1" fontId="20" fillId="5" borderId="9" xfId="23" applyNumberFormat="1" applyFont="1" applyFill="1" applyBorder="1" applyAlignment="1">
      <alignment horizontal="right" vertical="center"/>
    </xf>
    <xf numFmtId="0" fontId="19" fillId="5" borderId="0" xfId="0" applyFont="1" applyFill="1"/>
    <xf numFmtId="0" fontId="19" fillId="5" borderId="7" xfId="23" applyFont="1" applyFill="1" applyBorder="1" applyAlignment="1">
      <alignment horizontal="right" readingOrder="2"/>
    </xf>
    <xf numFmtId="0" fontId="20" fillId="0" borderId="0" xfId="0" applyFont="1"/>
    <xf numFmtId="0" fontId="20" fillId="5" borderId="0" xfId="0" applyFont="1" applyFill="1"/>
    <xf numFmtId="1" fontId="20" fillId="5" borderId="4" xfId="0" applyNumberFormat="1" applyFont="1" applyFill="1" applyBorder="1" applyAlignment="1">
      <alignment horizontal="center" vertical="center"/>
    </xf>
    <xf numFmtId="0" fontId="20" fillId="5" borderId="4" xfId="0" applyFont="1" applyFill="1" applyBorder="1" applyAlignment="1">
      <alignment vertical="center"/>
    </xf>
    <xf numFmtId="1" fontId="20" fillId="8" borderId="4" xfId="0" applyNumberFormat="1" applyFont="1" applyFill="1" applyBorder="1" applyAlignment="1">
      <alignment horizontal="center" vertical="center"/>
    </xf>
    <xf numFmtId="0" fontId="19" fillId="5" borderId="0" xfId="0" applyFont="1" applyFill="1" applyAlignment="1">
      <alignment vertical="center"/>
    </xf>
    <xf numFmtId="0" fontId="22" fillId="5" borderId="0" xfId="0" applyFont="1" applyFill="1" applyAlignment="1">
      <alignment vertical="center"/>
    </xf>
    <xf numFmtId="0" fontId="20" fillId="5" borderId="8" xfId="23" applyFont="1" applyFill="1" applyBorder="1" applyAlignment="1">
      <alignment horizontal="center" vertical="center"/>
    </xf>
    <xf numFmtId="3" fontId="20" fillId="5" borderId="0" xfId="23" applyNumberFormat="1" applyFont="1" applyFill="1" applyBorder="1" applyAlignment="1">
      <alignment horizontal="center" vertical="center"/>
    </xf>
    <xf numFmtId="3" fontId="20" fillId="5" borderId="9" xfId="23" applyNumberFormat="1" applyFont="1" applyFill="1" applyBorder="1" applyAlignment="1">
      <alignment horizontal="center" vertical="center"/>
    </xf>
    <xf numFmtId="0" fontId="20" fillId="5" borderId="9" xfId="23" applyFont="1" applyFill="1" applyBorder="1" applyAlignment="1">
      <alignment vertical="center"/>
    </xf>
    <xf numFmtId="0" fontId="20" fillId="5" borderId="0" xfId="23" applyFont="1" applyFill="1" applyBorder="1" applyAlignment="1">
      <alignment horizontal="left"/>
    </xf>
    <xf numFmtId="0" fontId="19" fillId="5" borderId="0" xfId="23" applyFont="1" applyFill="1" applyAlignment="1">
      <alignment vertical="center"/>
    </xf>
    <xf numFmtId="3" fontId="19" fillId="5" borderId="0" xfId="23" applyNumberFormat="1" applyFont="1" applyFill="1" applyAlignment="1">
      <alignment vertical="center"/>
    </xf>
    <xf numFmtId="0" fontId="19" fillId="5" borderId="0" xfId="23" applyFont="1" applyFill="1" applyAlignment="1">
      <alignment horizontal="right" vertical="center" readingOrder="2"/>
    </xf>
    <xf numFmtId="3" fontId="20" fillId="5" borderId="12" xfId="23" applyNumberFormat="1" applyFont="1" applyFill="1" applyBorder="1" applyAlignment="1">
      <alignment horizontal="center" vertical="center"/>
    </xf>
    <xf numFmtId="1" fontId="20" fillId="5" borderId="12" xfId="23" applyNumberFormat="1" applyFont="1" applyFill="1" applyBorder="1" applyAlignment="1">
      <alignment horizontal="center" vertical="center"/>
    </xf>
    <xf numFmtId="1" fontId="20" fillId="8" borderId="12" xfId="26" applyNumberFormat="1" applyFont="1" applyFill="1" applyBorder="1" applyAlignment="1">
      <alignment horizontal="center" vertical="center"/>
    </xf>
    <xf numFmtId="1" fontId="20" fillId="8" borderId="0" xfId="26" applyNumberFormat="1" applyFont="1" applyFill="1" applyBorder="1" applyAlignment="1">
      <alignment horizontal="center" vertical="center"/>
    </xf>
    <xf numFmtId="0" fontId="20" fillId="5" borderId="0" xfId="23" applyFont="1" applyFill="1" applyBorder="1" applyAlignment="1">
      <alignment horizontal="center" vertical="center"/>
    </xf>
    <xf numFmtId="0" fontId="20" fillId="7" borderId="6" xfId="23" applyFont="1" applyFill="1" applyBorder="1" applyAlignment="1">
      <alignment horizontal="center" vertical="center"/>
    </xf>
    <xf numFmtId="0" fontId="20" fillId="7" borderId="6" xfId="0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horizontal="right" vertical="center"/>
    </xf>
    <xf numFmtId="0" fontId="21" fillId="10" borderId="4" xfId="0" applyFont="1" applyFill="1" applyBorder="1" applyAlignment="1">
      <alignment horizontal="left" vertical="center" readingOrder="2"/>
    </xf>
    <xf numFmtId="0" fontId="20" fillId="10" borderId="4" xfId="0" applyFont="1" applyFill="1" applyBorder="1" applyAlignment="1">
      <alignment vertical="center"/>
    </xf>
    <xf numFmtId="0" fontId="22" fillId="10" borderId="4" xfId="0" applyFont="1" applyFill="1" applyBorder="1" applyAlignment="1">
      <alignment vertical="center"/>
    </xf>
    <xf numFmtId="0" fontId="23" fillId="10" borderId="4" xfId="0" applyFont="1" applyFill="1" applyBorder="1" applyAlignment="1">
      <alignment horizontal="center" vertical="center"/>
    </xf>
    <xf numFmtId="0" fontId="21" fillId="10" borderId="4" xfId="0" applyFont="1" applyFill="1" applyBorder="1" applyAlignment="1">
      <alignment horizontal="left" vertical="center"/>
    </xf>
    <xf numFmtId="0" fontId="24" fillId="10" borderId="4" xfId="0" applyFont="1" applyFill="1" applyBorder="1" applyAlignment="1">
      <alignment horizontal="right" vertical="center"/>
    </xf>
    <xf numFmtId="0" fontId="24" fillId="10" borderId="4" xfId="0" applyFont="1" applyFill="1" applyBorder="1" applyAlignment="1">
      <alignment horizontal="right" vertical="center" readingOrder="2"/>
    </xf>
    <xf numFmtId="0" fontId="20" fillId="5" borderId="6" xfId="23" applyFont="1" applyFill="1" applyBorder="1" applyAlignment="1">
      <alignment horizontal="center" vertical="center"/>
    </xf>
    <xf numFmtId="0" fontId="20" fillId="5" borderId="6" xfId="23" applyFont="1" applyFill="1" applyBorder="1" applyAlignment="1">
      <alignment horizontal="right" vertical="center"/>
    </xf>
    <xf numFmtId="0" fontId="20" fillId="7" borderId="6" xfId="0" applyFont="1" applyFill="1" applyBorder="1" applyAlignment="1">
      <alignment horizontal="center" vertical="center" wrapText="1"/>
    </xf>
    <xf numFmtId="172" fontId="20" fillId="5" borderId="0" xfId="0" applyNumberFormat="1" applyFont="1" applyFill="1"/>
    <xf numFmtId="2" fontId="20" fillId="5" borderId="0" xfId="0" applyNumberFormat="1" applyFont="1" applyFill="1"/>
    <xf numFmtId="173" fontId="20" fillId="5" borderId="0" xfId="0" applyNumberFormat="1" applyFont="1" applyFill="1"/>
    <xf numFmtId="1" fontId="20" fillId="5" borderId="0" xfId="23" applyNumberFormat="1" applyFont="1" applyFill="1" applyBorder="1" applyAlignment="1">
      <alignment horizontal="center" vertical="center"/>
    </xf>
    <xf numFmtId="0" fontId="20" fillId="5" borderId="0" xfId="23" applyFont="1" applyFill="1" applyBorder="1" applyAlignment="1">
      <alignment vertical="center"/>
    </xf>
    <xf numFmtId="1" fontId="20" fillId="5" borderId="0" xfId="23" applyNumberFormat="1" applyFont="1" applyFill="1" applyAlignment="1">
      <alignment horizontal="center" vertical="center"/>
    </xf>
    <xf numFmtId="3" fontId="20" fillId="5" borderId="0" xfId="23" applyNumberFormat="1" applyFont="1" applyFill="1" applyAlignment="1">
      <alignment horizontal="center" vertical="center"/>
    </xf>
    <xf numFmtId="1" fontId="20" fillId="8" borderId="0" xfId="26" applyNumberFormat="1" applyFont="1" applyFill="1" applyAlignment="1">
      <alignment horizontal="center" vertical="center"/>
    </xf>
    <xf numFmtId="0" fontId="20" fillId="5" borderId="0" xfId="23" applyFont="1" applyFill="1" applyAlignment="1">
      <alignment vertical="center"/>
    </xf>
    <xf numFmtId="0" fontId="19" fillId="5" borderId="0" xfId="0" applyFont="1" applyFill="1" applyAlignment="1">
      <alignment horizontal="center" vertical="center"/>
    </xf>
    <xf numFmtId="174" fontId="19" fillId="5" borderId="0" xfId="0" applyNumberFormat="1" applyFont="1" applyFill="1" applyAlignment="1">
      <alignment horizontal="center" vertical="center"/>
    </xf>
    <xf numFmtId="175" fontId="19" fillId="5" borderId="0" xfId="0" applyNumberFormat="1" applyFont="1" applyFill="1" applyAlignment="1">
      <alignment horizontal="center" vertical="center"/>
    </xf>
    <xf numFmtId="176" fontId="19" fillId="5" borderId="0" xfId="0" applyNumberFormat="1" applyFont="1" applyFill="1" applyAlignment="1">
      <alignment horizontal="center" vertical="center"/>
    </xf>
    <xf numFmtId="177" fontId="19" fillId="5" borderId="0" xfId="0" applyNumberFormat="1" applyFont="1" applyFill="1" applyAlignment="1">
      <alignment horizontal="center" vertical="center"/>
    </xf>
    <xf numFmtId="178" fontId="19" fillId="5" borderId="0" xfId="0" applyNumberFormat="1" applyFont="1" applyFill="1" applyAlignment="1">
      <alignment horizontal="center" vertical="center"/>
    </xf>
    <xf numFmtId="4" fontId="19" fillId="0" borderId="0" xfId="0" applyNumberFormat="1" applyFont="1" applyAlignment="1">
      <alignment horizontal="center" vertical="center"/>
    </xf>
    <xf numFmtId="179" fontId="19" fillId="0" borderId="0" xfId="0" applyNumberFormat="1" applyFont="1" applyAlignment="1">
      <alignment horizontal="center" vertical="center"/>
    </xf>
    <xf numFmtId="175" fontId="19" fillId="0" borderId="0" xfId="0" applyNumberFormat="1" applyFont="1" applyAlignment="1">
      <alignment horizontal="center" vertical="center"/>
    </xf>
    <xf numFmtId="174" fontId="20" fillId="5" borderId="0" xfId="0" applyNumberFormat="1" applyFont="1" applyFill="1" applyAlignment="1">
      <alignment horizontal="center" vertical="center"/>
    </xf>
    <xf numFmtId="3" fontId="19" fillId="0" borderId="0" xfId="0" applyNumberFormat="1" applyFont="1" applyAlignment="1">
      <alignment horizontal="center" vertical="center"/>
    </xf>
    <xf numFmtId="172" fontId="19" fillId="0" borderId="0" xfId="0" applyNumberFormat="1" applyFont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1" fontId="19" fillId="5" borderId="0" xfId="0" applyNumberFormat="1" applyFont="1" applyFill="1" applyAlignment="1">
      <alignment horizontal="center" vertical="center"/>
    </xf>
    <xf numFmtId="172" fontId="25" fillId="5" borderId="0" xfId="0" applyNumberFormat="1" applyFont="1" applyFill="1" applyAlignment="1">
      <alignment horizontal="center" vertical="center"/>
    </xf>
    <xf numFmtId="1" fontId="19" fillId="5" borderId="0" xfId="0" applyNumberFormat="1" applyFont="1" applyFill="1" applyAlignment="1">
      <alignment vertical="center"/>
    </xf>
    <xf numFmtId="180" fontId="19" fillId="5" borderId="0" xfId="0" applyNumberFormat="1" applyFont="1" applyFill="1" applyAlignment="1">
      <alignment horizontal="center" vertical="center"/>
    </xf>
    <xf numFmtId="172" fontId="19" fillId="5" borderId="0" xfId="0" applyNumberFormat="1" applyFont="1" applyFill="1" applyAlignment="1">
      <alignment horizontal="center" vertical="center"/>
    </xf>
    <xf numFmtId="2" fontId="19" fillId="5" borderId="0" xfId="0" applyNumberFormat="1" applyFont="1" applyFill="1" applyAlignment="1">
      <alignment horizontal="center" vertical="center"/>
    </xf>
    <xf numFmtId="181" fontId="19" fillId="5" borderId="0" xfId="0" applyNumberFormat="1" applyFont="1" applyFill="1" applyAlignment="1">
      <alignment horizontal="center" vertical="center"/>
    </xf>
    <xf numFmtId="182" fontId="19" fillId="5" borderId="0" xfId="0" applyNumberFormat="1" applyFont="1" applyFill="1" applyAlignment="1">
      <alignment horizontal="center" vertical="center"/>
    </xf>
    <xf numFmtId="182" fontId="20" fillId="5" borderId="0" xfId="0" applyNumberFormat="1" applyFont="1" applyFill="1" applyAlignment="1">
      <alignment horizontal="center" vertical="center"/>
    </xf>
    <xf numFmtId="1" fontId="27" fillId="0" borderId="0" xfId="0" applyNumberFormat="1" applyFont="1"/>
    <xf numFmtId="0" fontId="27" fillId="0" borderId="0" xfId="0" applyFont="1"/>
    <xf numFmtId="0" fontId="21" fillId="9" borderId="4" xfId="0" applyFont="1" applyFill="1" applyBorder="1" applyAlignment="1">
      <alignment horizontal="left"/>
    </xf>
    <xf numFmtId="0" fontId="8" fillId="9" borderId="4" xfId="0" applyFont="1" applyFill="1" applyBorder="1"/>
    <xf numFmtId="0" fontId="9" fillId="9" borderId="4" xfId="0" applyFont="1" applyFill="1" applyBorder="1"/>
    <xf numFmtId="0" fontId="28" fillId="9" borderId="4" xfId="0" applyFont="1" applyFill="1" applyBorder="1" applyAlignment="1">
      <alignment horizontal="right" vertical="center"/>
    </xf>
    <xf numFmtId="0" fontId="27" fillId="9" borderId="7" xfId="0" applyFont="1" applyFill="1" applyBorder="1" applyAlignment="1">
      <alignment horizontal="center"/>
    </xf>
    <xf numFmtId="0" fontId="27" fillId="9" borderId="0" xfId="0" applyFont="1" applyFill="1"/>
    <xf numFmtId="0" fontId="27" fillId="9" borderId="7" xfId="0" applyFont="1" applyFill="1" applyBorder="1"/>
    <xf numFmtId="183" fontId="20" fillId="9" borderId="7" xfId="60" applyNumberFormat="1" applyFont="1" applyFill="1" applyBorder="1" applyAlignment="1">
      <alignment horizontal="center" vertical="center"/>
    </xf>
    <xf numFmtId="0" fontId="27" fillId="9" borderId="6" xfId="0" applyFont="1" applyFill="1" applyBorder="1" applyAlignment="1">
      <alignment horizontal="center" readingOrder="2"/>
    </xf>
    <xf numFmtId="0" fontId="27" fillId="9" borderId="0" xfId="0" applyFont="1" applyFill="1" applyAlignment="1">
      <alignment horizontal="center"/>
    </xf>
    <xf numFmtId="183" fontId="20" fillId="9" borderId="8" xfId="60" applyNumberFormat="1" applyFont="1" applyFill="1" applyBorder="1" applyAlignment="1">
      <alignment horizontal="center" vertical="center"/>
    </xf>
    <xf numFmtId="0" fontId="27" fillId="9" borderId="6" xfId="0" applyFont="1" applyFill="1" applyBorder="1"/>
    <xf numFmtId="183" fontId="20" fillId="9" borderId="6" xfId="60" applyNumberFormat="1" applyFont="1" applyFill="1" applyBorder="1" applyAlignment="1">
      <alignment horizontal="center" vertical="center"/>
    </xf>
    <xf numFmtId="182" fontId="27" fillId="0" borderId="0" xfId="0" applyNumberFormat="1" applyFont="1" applyAlignment="1">
      <alignment horizontal="center"/>
    </xf>
    <xf numFmtId="172" fontId="27" fillId="5" borderId="0" xfId="0" applyNumberFormat="1" applyFont="1" applyFill="1" applyAlignment="1">
      <alignment horizontal="center"/>
    </xf>
    <xf numFmtId="172" fontId="25" fillId="5" borderId="0" xfId="0" applyNumberFormat="1" applyFont="1" applyFill="1" applyAlignment="1">
      <alignment horizontal="center"/>
    </xf>
    <xf numFmtId="1" fontId="20" fillId="5" borderId="0" xfId="0" applyNumberFormat="1" applyFont="1" applyFill="1" applyAlignment="1">
      <alignment horizontal="center"/>
    </xf>
    <xf numFmtId="1" fontId="27" fillId="5" borderId="0" xfId="0" applyNumberFormat="1" applyFont="1" applyFill="1" applyAlignment="1">
      <alignment horizontal="center"/>
    </xf>
    <xf numFmtId="0" fontId="20" fillId="5" borderId="0" xfId="60" applyFont="1" applyFill="1" applyAlignment="1">
      <alignment readingOrder="2"/>
    </xf>
    <xf numFmtId="181" fontId="27" fillId="0" borderId="0" xfId="0" applyNumberFormat="1" applyFont="1" applyAlignment="1">
      <alignment horizontal="center"/>
    </xf>
    <xf numFmtId="182" fontId="27" fillId="0" borderId="0" xfId="0" applyNumberFormat="1" applyFont="1"/>
    <xf numFmtId="173" fontId="27" fillId="0" borderId="0" xfId="0" applyNumberFormat="1" applyFont="1"/>
    <xf numFmtId="0" fontId="27" fillId="5" borderId="0" xfId="60" applyFont="1" applyFill="1" applyAlignment="1">
      <alignment horizontal="right" indent="4"/>
    </xf>
    <xf numFmtId="0" fontId="27" fillId="5" borderId="0" xfId="60" applyFont="1" applyFill="1" applyAlignment="1">
      <alignment horizontal="right" indent="5" readingOrder="2"/>
    </xf>
    <xf numFmtId="0" fontId="20" fillId="5" borderId="0" xfId="60" applyFont="1" applyFill="1" applyAlignment="1">
      <alignment horizontal="right" indent="9" readingOrder="2"/>
    </xf>
    <xf numFmtId="0" fontId="20" fillId="5" borderId="0" xfId="60" applyFont="1" applyFill="1" applyAlignment="1">
      <alignment horizontal="right" readingOrder="2"/>
    </xf>
    <xf numFmtId="1" fontId="25" fillId="5" borderId="4" xfId="0" applyNumberFormat="1" applyFont="1" applyFill="1" applyBorder="1" applyAlignment="1">
      <alignment horizontal="center"/>
    </xf>
    <xf numFmtId="0" fontId="20" fillId="5" borderId="4" xfId="60" applyFont="1" applyFill="1" applyBorder="1" applyAlignment="1">
      <alignment horizontal="right" readingOrder="2"/>
    </xf>
    <xf numFmtId="172" fontId="27" fillId="5" borderId="11" xfId="60" applyNumberFormat="1" applyFont="1" applyFill="1" applyBorder="1" applyAlignment="1">
      <alignment horizontal="center" vertical="center"/>
    </xf>
    <xf numFmtId="172" fontId="25" fillId="5" borderId="11" xfId="60" applyNumberFormat="1" applyFont="1" applyFill="1" applyBorder="1" applyAlignment="1">
      <alignment horizontal="center" vertical="center"/>
    </xf>
    <xf numFmtId="1" fontId="20" fillId="5" borderId="11" xfId="60" applyNumberFormat="1" applyFont="1" applyFill="1" applyBorder="1" applyAlignment="1">
      <alignment horizontal="center" vertical="center"/>
    </xf>
    <xf numFmtId="0" fontId="27" fillId="5" borderId="11" xfId="0" applyFont="1" applyFill="1" applyBorder="1"/>
    <xf numFmtId="1" fontId="27" fillId="5" borderId="11" xfId="60" applyNumberFormat="1" applyFont="1" applyFill="1" applyBorder="1" applyAlignment="1">
      <alignment horizontal="center" vertical="center"/>
    </xf>
    <xf numFmtId="1" fontId="27" fillId="5" borderId="11" xfId="0" applyNumberFormat="1" applyFont="1" applyFill="1" applyBorder="1" applyAlignment="1">
      <alignment horizontal="center"/>
    </xf>
    <xf numFmtId="0" fontId="20" fillId="5" borderId="11" xfId="60" applyFont="1" applyFill="1" applyBorder="1" applyAlignment="1">
      <alignment readingOrder="2"/>
    </xf>
    <xf numFmtId="0" fontId="26" fillId="0" borderId="0" xfId="0" applyFont="1" applyAlignment="1">
      <alignment horizontal="right" vertical="center" wrapText="1" readingOrder="2"/>
    </xf>
    <xf numFmtId="174" fontId="27" fillId="0" borderId="0" xfId="0" applyNumberFormat="1" applyFont="1"/>
    <xf numFmtId="1" fontId="27" fillId="0" borderId="0" xfId="0" applyNumberFormat="1" applyFont="1" applyAlignment="1">
      <alignment horizontal="center" vertical="center"/>
    </xf>
    <xf numFmtId="183" fontId="20" fillId="9" borderId="5" xfId="60" applyNumberFormat="1" applyFont="1" applyFill="1" applyBorder="1" applyAlignment="1">
      <alignment horizontal="center" vertical="center"/>
    </xf>
    <xf numFmtId="0" fontId="26" fillId="5" borderId="0" xfId="60" applyFont="1" applyFill="1" applyAlignment="1">
      <alignment horizontal="right" vertical="center" wrapText="1" readingOrder="2"/>
    </xf>
    <xf numFmtId="0" fontId="26" fillId="0" borderId="0" xfId="0" applyFont="1" applyAlignment="1">
      <alignment horizontal="right" vertical="center" wrapText="1" readingOrder="2"/>
    </xf>
    <xf numFmtId="0" fontId="20" fillId="5" borderId="6" xfId="23" applyFont="1" applyFill="1" applyBorder="1" applyAlignment="1">
      <alignment horizontal="center" vertical="center"/>
    </xf>
    <xf numFmtId="0" fontId="20" fillId="5" borderId="7" xfId="23" applyFont="1" applyFill="1" applyBorder="1" applyAlignment="1">
      <alignment horizontal="right" vertical="center"/>
    </xf>
    <xf numFmtId="0" fontId="20" fillId="5" borderId="6" xfId="23" applyFont="1" applyFill="1" applyBorder="1" applyAlignment="1">
      <alignment horizontal="right" vertical="center"/>
    </xf>
    <xf numFmtId="0" fontId="21" fillId="10" borderId="4" xfId="0" applyFont="1" applyFill="1" applyBorder="1" applyAlignment="1">
      <alignment horizontal="center" vertical="center"/>
    </xf>
    <xf numFmtId="0" fontId="9" fillId="9" borderId="11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  <xf numFmtId="182" fontId="27" fillId="0" borderId="0" xfId="0" applyNumberFormat="1" applyFont="1" applyAlignment="1">
      <alignment horizontal="center" vertical="center"/>
    </xf>
  </cellXfs>
  <cellStyles count="61">
    <cellStyle name="=C:\WINNT35\SYSTEM32\COMMAND.COM" xfId="1" xr:uid="{00000000-0005-0000-0000-000000000000}"/>
    <cellStyle name="Date" xfId="2" xr:uid="{00000000-0005-0000-0000-000001000000}"/>
    <cellStyle name="DateTime" xfId="3" xr:uid="{00000000-0005-0000-0000-000002000000}"/>
    <cellStyle name="DateTime 2" xfId="29" xr:uid="{00000000-0005-0000-0000-000003000000}"/>
    <cellStyle name="Fixed" xfId="4" xr:uid="{00000000-0005-0000-0000-000004000000}"/>
    <cellStyle name="Heading1" xfId="5" xr:uid="{00000000-0005-0000-0000-000005000000}"/>
    <cellStyle name="Heading2" xfId="6" xr:uid="{00000000-0005-0000-0000-000006000000}"/>
    <cellStyle name="Normal" xfId="0" builtinId="0"/>
    <cellStyle name="Normal 10" xfId="47" xr:uid="{00000000-0005-0000-0000-000008000000}"/>
    <cellStyle name="Normal 2" xfId="23" xr:uid="{00000000-0005-0000-0000-000009000000}"/>
    <cellStyle name="Normal 2 2" xfId="28" xr:uid="{00000000-0005-0000-0000-00000A000000}"/>
    <cellStyle name="Normal 2_ترازپرداختها " xfId="24" xr:uid="{00000000-0005-0000-0000-00000B000000}"/>
    <cellStyle name="Normal 3" xfId="27" xr:uid="{00000000-0005-0000-0000-00000C000000}"/>
    <cellStyle name="Normal 3 2" xfId="26" xr:uid="{00000000-0005-0000-0000-00000D000000}"/>
    <cellStyle name="Normal 3_ترازپرداختها " xfId="48" xr:uid="{00000000-0005-0000-0000-00000E000000}"/>
    <cellStyle name="Normal 4" xfId="41" xr:uid="{00000000-0005-0000-0000-00000F000000}"/>
    <cellStyle name="Normal 5" xfId="42" xr:uid="{00000000-0005-0000-0000-000010000000}"/>
    <cellStyle name="Normal 6" xfId="43" xr:uid="{00000000-0005-0000-0000-000011000000}"/>
    <cellStyle name="Normal 7" xfId="44" xr:uid="{00000000-0005-0000-0000-000012000000}"/>
    <cellStyle name="Normal 8" xfId="45" xr:uid="{00000000-0005-0000-0000-000013000000}"/>
    <cellStyle name="Normal 9" xfId="46" xr:uid="{00000000-0005-0000-0000-000014000000}"/>
    <cellStyle name="Normal_BOPIIP~1" xfId="60" xr:uid="{34299804-44EC-4E81-9B36-2F58FA78C05E}"/>
    <cellStyle name="Style 21" xfId="7" xr:uid="{00000000-0005-0000-0000-000015000000}"/>
    <cellStyle name="Style 22" xfId="8" xr:uid="{00000000-0005-0000-0000-000016000000}"/>
    <cellStyle name="Style 23" xfId="9" xr:uid="{00000000-0005-0000-0000-000017000000}"/>
    <cellStyle name="Style 23 2" xfId="30" xr:uid="{00000000-0005-0000-0000-000018000000}"/>
    <cellStyle name="Style 23_ترازپرداختها " xfId="49" xr:uid="{00000000-0005-0000-0000-000019000000}"/>
    <cellStyle name="Style 24" xfId="10" xr:uid="{00000000-0005-0000-0000-00001A000000}"/>
    <cellStyle name="Style 24 2" xfId="31" xr:uid="{00000000-0005-0000-0000-00001B000000}"/>
    <cellStyle name="Style 24_ترازپرداختها " xfId="50" xr:uid="{00000000-0005-0000-0000-00001C000000}"/>
    <cellStyle name="Style 25" xfId="11" xr:uid="{00000000-0005-0000-0000-00001D000000}"/>
    <cellStyle name="Style 25 2" xfId="32" xr:uid="{00000000-0005-0000-0000-00001E000000}"/>
    <cellStyle name="Style 25_ترازپرداختها " xfId="51" xr:uid="{00000000-0005-0000-0000-00001F000000}"/>
    <cellStyle name="Style 26" xfId="12" xr:uid="{00000000-0005-0000-0000-000020000000}"/>
    <cellStyle name="Style 26 2" xfId="33" xr:uid="{00000000-0005-0000-0000-000021000000}"/>
    <cellStyle name="Style 26_ترازپرداختها " xfId="52" xr:uid="{00000000-0005-0000-0000-000022000000}"/>
    <cellStyle name="Style 27" xfId="13" xr:uid="{00000000-0005-0000-0000-000023000000}"/>
    <cellStyle name="Style 27 2" xfId="34" xr:uid="{00000000-0005-0000-0000-000024000000}"/>
    <cellStyle name="Style 27_ترازپرداختها " xfId="53" xr:uid="{00000000-0005-0000-0000-000025000000}"/>
    <cellStyle name="Style 28" xfId="14" xr:uid="{00000000-0005-0000-0000-000026000000}"/>
    <cellStyle name="Style 28 2" xfId="35" xr:uid="{00000000-0005-0000-0000-000027000000}"/>
    <cellStyle name="Style 28_ترازپرداختها " xfId="54" xr:uid="{00000000-0005-0000-0000-000028000000}"/>
    <cellStyle name="Style 29" xfId="15" xr:uid="{00000000-0005-0000-0000-000029000000}"/>
    <cellStyle name="Style 29 2" xfId="36" xr:uid="{00000000-0005-0000-0000-00002A000000}"/>
    <cellStyle name="Style 29_ترازپرداختها " xfId="55" xr:uid="{00000000-0005-0000-0000-00002B000000}"/>
    <cellStyle name="Style 30" xfId="16" xr:uid="{00000000-0005-0000-0000-00002C000000}"/>
    <cellStyle name="Style 30 2" xfId="37" xr:uid="{00000000-0005-0000-0000-00002D000000}"/>
    <cellStyle name="Style 30_ترازپرداختها " xfId="56" xr:uid="{00000000-0005-0000-0000-00002E000000}"/>
    <cellStyle name="Style 31" xfId="17" xr:uid="{00000000-0005-0000-0000-00002F000000}"/>
    <cellStyle name="Style 31 2" xfId="38" xr:uid="{00000000-0005-0000-0000-000030000000}"/>
    <cellStyle name="Style 31_ترازپرداختها " xfId="57" xr:uid="{00000000-0005-0000-0000-000031000000}"/>
    <cellStyle name="Style 32" xfId="18" xr:uid="{00000000-0005-0000-0000-000032000000}"/>
    <cellStyle name="Style 32 2" xfId="39" xr:uid="{00000000-0005-0000-0000-000033000000}"/>
    <cellStyle name="Style 32_ترازپرداختها " xfId="58" xr:uid="{00000000-0005-0000-0000-000034000000}"/>
    <cellStyle name="Style 33" xfId="19" xr:uid="{00000000-0005-0000-0000-000035000000}"/>
    <cellStyle name="Style 33 2" xfId="40" xr:uid="{00000000-0005-0000-0000-000036000000}"/>
    <cellStyle name="Style 33_ترازپرداختها " xfId="59" xr:uid="{00000000-0005-0000-0000-000037000000}"/>
    <cellStyle name="Style 34" xfId="20" xr:uid="{00000000-0005-0000-0000-000038000000}"/>
    <cellStyle name="Style 35" xfId="21" xr:uid="{00000000-0005-0000-0000-000039000000}"/>
    <cellStyle name="Style 36" xfId="22" xr:uid="{00000000-0005-0000-0000-00003A000000}"/>
    <cellStyle name="Total 2" xfId="25" xr:uid="{00000000-0005-0000-0000-00003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1711;&#1586;&#1610;&#1583;&#1607;%20&#1570;&#1605;&#1575;&#1585;&#1607;&#1575;\&#1711;&#1586;&#1740;&#1583;&#1607;%20&#1777;&#1780;&#1776;&#1780;\bop\&#1711;&#1586;&#1740;&#1583;&#1607;%20&#1605;&#1585;&#1583;&#1575;&#1583;%20bop\&#1711;&#1586;&#1740;&#1583;&#1607;%20&#1585;&#1740;&#1608;&#1575;&#1740;&#1586;&#1740;%20&#1607;&#1575;%20bop\&#1777;&#1780;&#1776;&#1779;\&#1588;&#1588;&#8204;&#1605;&#1575;&#1607;&#1607;\bop%201403,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ترازپرداختها "/>
      <sheetName val="بدهی ها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0470E-5858-4BE9-ABBD-0B650B6B9CCA}">
  <sheetPr>
    <pageSetUpPr fitToPage="1"/>
  </sheetPr>
  <dimension ref="A1:Q40"/>
  <sheetViews>
    <sheetView showGridLines="0" tabSelected="1" zoomScale="106" zoomScaleNormal="106" zoomScaleSheetLayoutView="100" workbookViewId="0">
      <selection activeCell="D13" sqref="D13"/>
    </sheetView>
  </sheetViews>
  <sheetFormatPr defaultColWidth="8.85546875" defaultRowHeight="18"/>
  <cols>
    <col min="1" max="1" width="16.42578125" style="104" customWidth="1"/>
    <col min="2" max="2" width="3.28515625" style="104" customWidth="1"/>
    <col min="3" max="3" width="8.28515625" style="104" customWidth="1"/>
    <col min="4" max="4" width="8.7109375" style="104" customWidth="1"/>
    <col min="5" max="5" width="5.7109375" style="104" customWidth="1"/>
    <col min="6" max="9" width="11.5703125" style="104" customWidth="1"/>
    <col min="10" max="10" width="45.85546875" style="104" customWidth="1"/>
    <col min="11" max="11" width="12.42578125" style="104" customWidth="1"/>
    <col min="12" max="12" width="12.28515625" style="104" bestFit="1" customWidth="1"/>
    <col min="13" max="13" width="10.140625" style="104" customWidth="1"/>
    <col min="14" max="14" width="9" style="104" customWidth="1"/>
    <col min="15" max="15" width="9.5703125" style="104" bestFit="1" customWidth="1"/>
    <col min="16" max="17" width="9" style="104" bestFit="1" customWidth="1"/>
    <col min="18" max="16384" width="8.85546875" style="104"/>
  </cols>
  <sheetData>
    <row r="1" spans="1:17">
      <c r="A1" s="140"/>
      <c r="B1" s="140"/>
      <c r="C1" s="103"/>
      <c r="D1" s="103"/>
      <c r="E1" s="140"/>
      <c r="F1" s="140"/>
      <c r="G1" s="140"/>
      <c r="H1" s="140"/>
      <c r="I1" s="140"/>
      <c r="J1" s="140"/>
    </row>
    <row r="2" spans="1:17" ht="22.5" thickBot="1">
      <c r="A2" s="105">
        <v>1</v>
      </c>
      <c r="B2" s="105"/>
      <c r="C2" s="106"/>
      <c r="D2" s="106"/>
      <c r="E2" s="106"/>
      <c r="F2" s="107"/>
      <c r="G2" s="106"/>
      <c r="H2" s="107" t="s">
        <v>48</v>
      </c>
      <c r="I2" s="106"/>
      <c r="J2" s="108" t="s">
        <v>1</v>
      </c>
    </row>
    <row r="3" spans="1:17" ht="18.75">
      <c r="A3" s="109" t="s">
        <v>49</v>
      </c>
      <c r="B3" s="110"/>
      <c r="C3" s="143" t="s">
        <v>50</v>
      </c>
      <c r="D3" s="143"/>
      <c r="E3" s="111"/>
      <c r="F3" s="143" t="s">
        <v>51</v>
      </c>
      <c r="G3" s="143"/>
      <c r="H3" s="143"/>
      <c r="I3" s="143"/>
      <c r="J3" s="112"/>
    </row>
    <row r="4" spans="1:17" ht="18.75">
      <c r="A4" s="113" t="s">
        <v>52</v>
      </c>
      <c r="B4" s="114"/>
      <c r="C4" s="115">
        <v>1403</v>
      </c>
      <c r="D4" s="115">
        <v>1402</v>
      </c>
      <c r="E4" s="116"/>
      <c r="F4" s="115" t="s">
        <v>72</v>
      </c>
      <c r="G4" s="115" t="s">
        <v>53</v>
      </c>
      <c r="H4" s="115" t="s">
        <v>54</v>
      </c>
      <c r="I4" s="115">
        <v>1399</v>
      </c>
      <c r="J4" s="117"/>
      <c r="K4" s="118"/>
      <c r="L4" s="118"/>
      <c r="M4" s="118"/>
      <c r="N4" s="118"/>
      <c r="O4" s="118"/>
      <c r="P4" s="118"/>
      <c r="Q4" s="118"/>
    </row>
    <row r="5" spans="1:17" ht="22.5">
      <c r="A5" s="119">
        <f>(C5/D5-1)*100</f>
        <v>83.889260228878697</v>
      </c>
      <c r="B5" s="120"/>
      <c r="C5" s="121">
        <v>10804.681590851398</v>
      </c>
      <c r="D5" s="121">
        <v>5875.6457975867088</v>
      </c>
      <c r="E5" s="122"/>
      <c r="F5" s="122">
        <v>8591.8753724418239</v>
      </c>
      <c r="G5" s="122">
        <v>14204.797540431589</v>
      </c>
      <c r="H5" s="122">
        <v>11143.596993637815</v>
      </c>
      <c r="I5" s="122">
        <v>-3651.1966298564284</v>
      </c>
      <c r="J5" s="123" t="s">
        <v>55</v>
      </c>
      <c r="K5" s="124"/>
      <c r="L5" s="118"/>
      <c r="M5" s="118"/>
      <c r="N5" s="118"/>
      <c r="O5" s="125"/>
      <c r="P5" s="125"/>
      <c r="Q5" s="126"/>
    </row>
    <row r="6" spans="1:17" ht="22.5">
      <c r="A6" s="119">
        <f t="shared" ref="A6:A15" si="0">(C6/D6-1)*100</f>
        <v>55.183254586315741</v>
      </c>
      <c r="B6" s="120"/>
      <c r="C6" s="121">
        <v>16942.222249820443</v>
      </c>
      <c r="D6" s="121">
        <v>10917.558273271599</v>
      </c>
      <c r="E6" s="122"/>
      <c r="F6" s="122">
        <v>21076.920706583667</v>
      </c>
      <c r="G6" s="122">
        <v>22246.787072065228</v>
      </c>
      <c r="H6" s="122">
        <v>15844.174713297951</v>
      </c>
      <c r="I6" s="122">
        <v>-590.52432242006762</v>
      </c>
      <c r="J6" s="127" t="s">
        <v>56</v>
      </c>
      <c r="K6" s="118"/>
      <c r="L6" s="118"/>
      <c r="M6" s="118"/>
      <c r="N6" s="118"/>
      <c r="O6" s="125"/>
      <c r="P6" s="125"/>
      <c r="Q6" s="126"/>
    </row>
    <row r="7" spans="1:17" ht="22.5">
      <c r="A7" s="119">
        <f>(C7/D7-1)*100</f>
        <v>17.515490954866021</v>
      </c>
      <c r="B7" s="120"/>
      <c r="C7" s="121">
        <v>56808.626801033199</v>
      </c>
      <c r="D7" s="121">
        <v>48341.394261673631</v>
      </c>
      <c r="E7" s="122"/>
      <c r="F7" s="122">
        <v>100518.94209942652</v>
      </c>
      <c r="G7" s="122">
        <v>97656.26286800747</v>
      </c>
      <c r="H7" s="122">
        <v>79470.128066693753</v>
      </c>
      <c r="I7" s="122">
        <v>51600.909591364543</v>
      </c>
      <c r="J7" s="128" t="s">
        <v>57</v>
      </c>
      <c r="K7" s="118"/>
      <c r="L7" s="118"/>
      <c r="M7" s="118"/>
      <c r="N7" s="118"/>
      <c r="O7" s="125"/>
      <c r="P7" s="125"/>
      <c r="Q7" s="126"/>
    </row>
    <row r="8" spans="1:17" ht="22.5">
      <c r="A8" s="119">
        <f t="shared" si="0"/>
        <v>20.606906263584435</v>
      </c>
      <c r="B8" s="120"/>
      <c r="C8" s="121">
        <v>33917.212722868178</v>
      </c>
      <c r="D8" s="121">
        <v>28122.114871881931</v>
      </c>
      <c r="E8" s="122"/>
      <c r="F8" s="122">
        <v>56796.409739625058</v>
      </c>
      <c r="G8" s="122">
        <v>55410.009979164795</v>
      </c>
      <c r="H8" s="122">
        <v>38722.502433428104</v>
      </c>
      <c r="I8" s="122">
        <v>23311.535829833294</v>
      </c>
      <c r="J8" s="129" t="s">
        <v>58</v>
      </c>
      <c r="K8" s="118"/>
      <c r="L8" s="118"/>
      <c r="M8" s="118"/>
      <c r="N8" s="118"/>
      <c r="O8" s="125"/>
      <c r="P8" s="125"/>
      <c r="Q8" s="126"/>
    </row>
    <row r="9" spans="1:17" ht="22.5">
      <c r="A9" s="119">
        <f t="shared" si="0"/>
        <v>13.215776076186136</v>
      </c>
      <c r="B9" s="120"/>
      <c r="C9" s="121">
        <v>22891.414078165024</v>
      </c>
      <c r="D9" s="121">
        <v>20219.2793897917</v>
      </c>
      <c r="E9" s="122"/>
      <c r="F9" s="122">
        <v>43722.532359801458</v>
      </c>
      <c r="G9" s="122">
        <v>42246.252888842668</v>
      </c>
      <c r="H9" s="122">
        <v>40747.625633265641</v>
      </c>
      <c r="I9" s="122">
        <v>28289.373761531246</v>
      </c>
      <c r="J9" s="129" t="s">
        <v>59</v>
      </c>
      <c r="K9" s="118"/>
      <c r="L9" s="118"/>
      <c r="M9" s="118"/>
      <c r="N9" s="118"/>
      <c r="O9" s="125"/>
      <c r="P9" s="125"/>
      <c r="Q9" s="126"/>
    </row>
    <row r="10" spans="1:17" ht="22.5">
      <c r="A10" s="119">
        <f t="shared" si="0"/>
        <v>6.5267723051364746</v>
      </c>
      <c r="B10" s="120"/>
      <c r="C10" s="121">
        <v>39866.404551212756</v>
      </c>
      <c r="D10" s="121">
        <v>37423.835988402032</v>
      </c>
      <c r="E10" s="122"/>
      <c r="F10" s="122">
        <v>79442.021392842857</v>
      </c>
      <c r="G10" s="122">
        <v>75409.475795942242</v>
      </c>
      <c r="H10" s="122">
        <v>63625.953353395802</v>
      </c>
      <c r="I10" s="122">
        <v>52191.433913784611</v>
      </c>
      <c r="J10" s="128" t="s">
        <v>60</v>
      </c>
      <c r="K10" s="118"/>
      <c r="L10" s="118"/>
      <c r="M10" s="118"/>
      <c r="N10" s="118"/>
      <c r="O10" s="125"/>
      <c r="P10" s="125"/>
      <c r="Q10" s="126"/>
    </row>
    <row r="11" spans="1:17" ht="22.5">
      <c r="A11" s="119">
        <f t="shared" si="0"/>
        <v>20.478371847025389</v>
      </c>
      <c r="B11" s="120"/>
      <c r="C11" s="121">
        <v>763.79260399999998</v>
      </c>
      <c r="D11" s="121">
        <v>633.96657200000004</v>
      </c>
      <c r="E11" s="122"/>
      <c r="F11" s="122">
        <v>2504.3839518700001</v>
      </c>
      <c r="G11" s="122">
        <v>227.88958534254181</v>
      </c>
      <c r="H11" s="119">
        <v>0.17453299999999999</v>
      </c>
      <c r="I11" s="119">
        <v>5.5381E-2</v>
      </c>
      <c r="J11" s="129" t="s">
        <v>61</v>
      </c>
      <c r="K11" s="118"/>
      <c r="L11" s="118"/>
      <c r="M11" s="118"/>
      <c r="N11" s="118"/>
      <c r="O11" s="125"/>
      <c r="P11" s="125"/>
      <c r="Q11" s="126"/>
    </row>
    <row r="12" spans="1:17" ht="22.5">
      <c r="A12" s="119">
        <f t="shared" si="0"/>
        <v>6.2863569985373013</v>
      </c>
      <c r="B12" s="120"/>
      <c r="C12" s="121">
        <v>39102.611947212754</v>
      </c>
      <c r="D12" s="121">
        <v>36789.869416402034</v>
      </c>
      <c r="E12" s="122"/>
      <c r="F12" s="122">
        <v>76937.63744097286</v>
      </c>
      <c r="G12" s="122">
        <v>75181.586210599708</v>
      </c>
      <c r="H12" s="122">
        <v>63625.778820395804</v>
      </c>
      <c r="I12" s="122">
        <v>52191.378532784613</v>
      </c>
      <c r="J12" s="129" t="s">
        <v>62</v>
      </c>
      <c r="K12" s="118"/>
      <c r="L12" s="118"/>
      <c r="M12" s="118"/>
      <c r="N12" s="118"/>
      <c r="O12" s="125"/>
      <c r="P12" s="125"/>
      <c r="Q12" s="126"/>
    </row>
    <row r="13" spans="1:17" ht="22.5">
      <c r="A13" s="119">
        <f t="shared" si="0"/>
        <v>19.287537858492133</v>
      </c>
      <c r="B13" s="120"/>
      <c r="C13" s="121">
        <v>-5523.7566915421039</v>
      </c>
      <c r="D13" s="121">
        <v>-4630.6234420688606</v>
      </c>
      <c r="E13" s="122"/>
      <c r="F13" s="122">
        <v>-11158.980986389339</v>
      </c>
      <c r="G13" s="122">
        <v>-6691.1628229594498</v>
      </c>
      <c r="H13" s="122">
        <v>-5359.3871457803325</v>
      </c>
      <c r="I13" s="122">
        <v>-3852.640936643124</v>
      </c>
      <c r="J13" s="127" t="s">
        <v>63</v>
      </c>
      <c r="K13" s="118"/>
      <c r="L13" s="118"/>
      <c r="M13" s="118"/>
      <c r="N13" s="118"/>
      <c r="O13" s="125"/>
      <c r="P13" s="125"/>
      <c r="Q13" s="126"/>
    </row>
    <row r="14" spans="1:17" ht="22.5">
      <c r="A14" s="119">
        <f t="shared" si="0"/>
        <v>39.639073176165439</v>
      </c>
      <c r="B14" s="120"/>
      <c r="C14" s="121">
        <v>-532.78052576537982</v>
      </c>
      <c r="D14" s="121">
        <v>-381.54115008571864</v>
      </c>
      <c r="E14" s="122"/>
      <c r="F14" s="122">
        <v>-1287.5957536569783</v>
      </c>
      <c r="G14" s="122">
        <v>-1053.2425221709818</v>
      </c>
      <c r="H14" s="122">
        <v>-494.64647262896779</v>
      </c>
      <c r="I14" s="122">
        <v>-206.09199924752625</v>
      </c>
      <c r="J14" s="127" t="s">
        <v>64</v>
      </c>
      <c r="K14" s="118"/>
      <c r="L14" s="118"/>
      <c r="M14" s="118"/>
      <c r="N14" s="118"/>
      <c r="O14" s="125"/>
      <c r="P14" s="125"/>
      <c r="Q14" s="126"/>
    </row>
    <row r="15" spans="1:17" ht="22.5">
      <c r="A15" s="119">
        <f t="shared" si="0"/>
        <v>172.29984808506762</v>
      </c>
      <c r="B15" s="120"/>
      <c r="C15" s="121">
        <v>-81.003441661559123</v>
      </c>
      <c r="D15" s="121">
        <v>-29.747883530310787</v>
      </c>
      <c r="E15" s="122"/>
      <c r="F15" s="122">
        <v>-38.468594095526441</v>
      </c>
      <c r="G15" s="122">
        <v>-297.58418650320743</v>
      </c>
      <c r="H15" s="122">
        <v>1153.4558987491632</v>
      </c>
      <c r="I15" s="122">
        <v>998.06062845428903</v>
      </c>
      <c r="J15" s="127" t="s">
        <v>65</v>
      </c>
      <c r="K15" s="118"/>
      <c r="L15" s="118"/>
      <c r="M15" s="118"/>
      <c r="N15" s="118"/>
      <c r="O15" s="125"/>
      <c r="P15" s="125"/>
      <c r="Q15" s="126"/>
    </row>
    <row r="16" spans="1:17" ht="22.5">
      <c r="A16" s="119">
        <f>(C16/D16-1)*100</f>
        <v>-15.253263046286147</v>
      </c>
      <c r="B16" s="120"/>
      <c r="C16" s="121">
        <v>-12414.927236217278</v>
      </c>
      <c r="D16" s="121">
        <v>-14649.445727919816</v>
      </c>
      <c r="E16" s="122"/>
      <c r="F16" s="122">
        <v>-19882.331455124538</v>
      </c>
      <c r="G16" s="122">
        <v>-15068.663126696118</v>
      </c>
      <c r="H16" s="122">
        <v>-9333.2823156397426</v>
      </c>
      <c r="I16" s="122">
        <v>-6369.9622039092574</v>
      </c>
      <c r="J16" s="130" t="s">
        <v>66</v>
      </c>
      <c r="K16" s="118"/>
      <c r="L16" s="118"/>
      <c r="M16" s="118"/>
      <c r="N16" s="118"/>
      <c r="O16" s="125"/>
      <c r="P16" s="125"/>
      <c r="Q16" s="126"/>
    </row>
    <row r="17" spans="1:17" ht="23.25" thickBot="1">
      <c r="A17" s="119">
        <f>(C17/D17-1)*100</f>
        <v>-68.189720213419889</v>
      </c>
      <c r="B17" s="120"/>
      <c r="C17" s="121">
        <v>3122.8907834350466</v>
      </c>
      <c r="D17" s="121">
        <v>9817.237711793121</v>
      </c>
      <c r="E17" s="131"/>
      <c r="F17" s="122">
        <v>11178.477638880717</v>
      </c>
      <c r="G17" s="122">
        <v>4897.1198094747506</v>
      </c>
      <c r="H17" s="122">
        <v>-914.93673099412263</v>
      </c>
      <c r="I17" s="122">
        <v>8048.9206425013263</v>
      </c>
      <c r="J17" s="132" t="s">
        <v>67</v>
      </c>
      <c r="K17" s="118"/>
      <c r="L17" s="118"/>
      <c r="M17" s="118"/>
      <c r="N17" s="118"/>
      <c r="O17" s="125"/>
      <c r="P17" s="125"/>
      <c r="Q17" s="126"/>
    </row>
    <row r="18" spans="1:17" ht="23.25" thickBot="1">
      <c r="A18" s="133">
        <f>(C18/D18-1)*100</f>
        <v>44.967449420185758</v>
      </c>
      <c r="B18" s="134"/>
      <c r="C18" s="135">
        <v>1512.645138069156</v>
      </c>
      <c r="D18" s="135">
        <v>1043.4377814600152</v>
      </c>
      <c r="E18" s="136"/>
      <c r="F18" s="137">
        <v>-111.97844380199513</v>
      </c>
      <c r="G18" s="137">
        <v>4033.2085146486165</v>
      </c>
      <c r="H18" s="137">
        <v>895.36791539111653</v>
      </c>
      <c r="I18" s="138">
        <v>-1972.2381912643584</v>
      </c>
      <c r="J18" s="139" t="s">
        <v>68</v>
      </c>
      <c r="K18" s="118"/>
      <c r="L18" s="118"/>
      <c r="M18" s="118"/>
      <c r="N18" s="118"/>
      <c r="O18" s="125"/>
      <c r="P18" s="125"/>
      <c r="Q18" s="126"/>
    </row>
    <row r="19" spans="1:17" ht="14.25" customHeight="1">
      <c r="A19" s="144" t="s">
        <v>69</v>
      </c>
      <c r="B19" s="144"/>
      <c r="C19" s="144"/>
      <c r="D19" s="144"/>
      <c r="E19" s="144"/>
      <c r="F19" s="144"/>
      <c r="G19" s="144"/>
      <c r="H19" s="144"/>
      <c r="I19" s="144"/>
      <c r="J19" s="145"/>
      <c r="K19" s="118"/>
      <c r="L19" s="118"/>
      <c r="M19" s="118"/>
      <c r="N19" s="118"/>
    </row>
    <row r="20" spans="1:17" ht="10.5" customHeight="1">
      <c r="A20" s="145" t="s">
        <v>70</v>
      </c>
      <c r="B20" s="145"/>
      <c r="C20" s="145"/>
      <c r="D20" s="145"/>
      <c r="E20" s="145"/>
      <c r="F20" s="145"/>
      <c r="G20" s="145"/>
      <c r="H20" s="145"/>
      <c r="I20" s="145"/>
      <c r="J20" s="145"/>
      <c r="K20" s="118"/>
      <c r="L20" s="118"/>
      <c r="M20" s="118"/>
      <c r="N20" s="118"/>
    </row>
    <row r="21" spans="1:17">
      <c r="J21" s="140" t="s">
        <v>71</v>
      </c>
      <c r="K21" s="118"/>
      <c r="L21" s="118"/>
      <c r="M21" s="118"/>
      <c r="N21" s="118"/>
    </row>
    <row r="22" spans="1:17">
      <c r="A22" s="141"/>
      <c r="B22" s="152"/>
      <c r="C22" s="152"/>
      <c r="D22" s="152"/>
      <c r="E22" s="142"/>
      <c r="F22" s="142"/>
      <c r="G22" s="142"/>
      <c r="H22" s="142"/>
      <c r="I22" s="142"/>
      <c r="J22" s="142"/>
    </row>
    <row r="23" spans="1:17">
      <c r="A23" s="141"/>
      <c r="B23" s="142"/>
      <c r="C23" s="142"/>
      <c r="D23" s="142"/>
      <c r="E23" s="142"/>
      <c r="F23" s="142"/>
      <c r="G23" s="142"/>
      <c r="H23" s="142"/>
      <c r="I23" s="142"/>
      <c r="J23" s="142"/>
    </row>
    <row r="24" spans="1:17">
      <c r="A24" s="141"/>
      <c r="C24" s="142"/>
      <c r="D24" s="142"/>
      <c r="E24" s="142"/>
      <c r="F24" s="142"/>
      <c r="G24" s="142"/>
      <c r="H24" s="142"/>
      <c r="I24" s="142"/>
      <c r="J24" s="142"/>
    </row>
    <row r="25" spans="1:17">
      <c r="A25" s="141"/>
      <c r="C25" s="142"/>
      <c r="D25" s="142"/>
      <c r="E25" s="142"/>
      <c r="F25" s="142"/>
      <c r="G25" s="142"/>
      <c r="H25" s="142"/>
      <c r="I25" s="142"/>
      <c r="J25" s="142"/>
    </row>
    <row r="26" spans="1:17">
      <c r="A26" s="141"/>
      <c r="C26" s="142"/>
      <c r="D26" s="142"/>
      <c r="E26" s="142"/>
      <c r="F26" s="142"/>
      <c r="G26" s="142"/>
      <c r="H26" s="142"/>
      <c r="I26" s="142"/>
      <c r="J26" s="142"/>
    </row>
    <row r="27" spans="1:17">
      <c r="A27" s="141"/>
      <c r="C27" s="142"/>
      <c r="D27" s="142"/>
      <c r="E27" s="142"/>
      <c r="F27" s="142"/>
      <c r="G27" s="142"/>
      <c r="H27" s="142"/>
      <c r="I27" s="142"/>
      <c r="J27" s="142"/>
    </row>
    <row r="28" spans="1:17">
      <c r="A28" s="141"/>
      <c r="C28" s="142"/>
      <c r="D28" s="142"/>
      <c r="E28" s="142"/>
      <c r="F28" s="142"/>
      <c r="G28" s="142"/>
      <c r="H28" s="142"/>
      <c r="I28" s="142"/>
      <c r="J28" s="142"/>
    </row>
    <row r="29" spans="1:17">
      <c r="A29" s="141"/>
      <c r="C29" s="142"/>
      <c r="D29" s="142"/>
      <c r="E29" s="142"/>
      <c r="F29" s="142"/>
      <c r="G29" s="142"/>
      <c r="H29" s="142"/>
      <c r="I29" s="142"/>
      <c r="J29" s="142"/>
    </row>
    <row r="30" spans="1:17">
      <c r="A30" s="141"/>
      <c r="C30" s="142"/>
      <c r="D30" s="142"/>
      <c r="E30" s="142"/>
      <c r="F30" s="142"/>
      <c r="G30" s="142"/>
      <c r="H30" s="142"/>
      <c r="I30" s="142"/>
      <c r="J30" s="142"/>
    </row>
    <row r="31" spans="1:17">
      <c r="A31" s="141"/>
      <c r="C31" s="142"/>
      <c r="D31" s="142"/>
      <c r="E31" s="142"/>
      <c r="F31" s="142"/>
      <c r="G31" s="142"/>
      <c r="H31" s="142"/>
      <c r="I31" s="142"/>
      <c r="J31" s="142"/>
    </row>
    <row r="32" spans="1:17">
      <c r="A32" s="141"/>
      <c r="C32" s="142"/>
      <c r="D32" s="142"/>
      <c r="E32" s="142"/>
      <c r="F32" s="142"/>
      <c r="G32" s="142"/>
      <c r="H32" s="142"/>
      <c r="I32" s="142"/>
      <c r="J32" s="142"/>
    </row>
    <row r="33" spans="1:10">
      <c r="A33" s="141"/>
      <c r="C33" s="142"/>
      <c r="D33" s="142"/>
      <c r="E33" s="142"/>
      <c r="F33" s="142"/>
      <c r="G33" s="142"/>
      <c r="H33" s="142"/>
      <c r="I33" s="142"/>
      <c r="J33" s="142"/>
    </row>
    <row r="34" spans="1:10">
      <c r="A34" s="141"/>
      <c r="C34" s="142"/>
      <c r="D34" s="142"/>
      <c r="E34" s="142"/>
      <c r="F34" s="142"/>
      <c r="G34" s="142"/>
      <c r="H34" s="142"/>
      <c r="I34" s="142"/>
      <c r="J34" s="142"/>
    </row>
    <row r="35" spans="1:10">
      <c r="A35" s="141"/>
      <c r="C35" s="142"/>
      <c r="D35" s="142"/>
      <c r="E35" s="142"/>
      <c r="F35" s="142"/>
      <c r="G35" s="142"/>
      <c r="H35" s="142"/>
      <c r="I35" s="142"/>
      <c r="J35" s="142"/>
    </row>
    <row r="36" spans="1:10">
      <c r="C36" s="142"/>
      <c r="D36" s="142"/>
      <c r="E36" s="142"/>
      <c r="F36" s="142"/>
      <c r="G36" s="142"/>
      <c r="H36" s="142"/>
      <c r="I36" s="142"/>
      <c r="J36" s="142"/>
    </row>
    <row r="37" spans="1:10">
      <c r="C37" s="142"/>
      <c r="D37" s="142"/>
      <c r="E37" s="142"/>
      <c r="F37" s="142"/>
      <c r="G37" s="142"/>
      <c r="H37" s="142"/>
      <c r="I37" s="142"/>
      <c r="J37" s="142"/>
    </row>
    <row r="38" spans="1:10">
      <c r="C38" s="142"/>
      <c r="D38" s="142"/>
      <c r="E38" s="142"/>
      <c r="F38" s="142"/>
      <c r="G38" s="142"/>
      <c r="H38" s="142"/>
      <c r="I38" s="142"/>
      <c r="J38" s="142"/>
    </row>
    <row r="39" spans="1:10">
      <c r="C39" s="142"/>
      <c r="D39" s="142"/>
      <c r="E39" s="142"/>
      <c r="F39" s="142"/>
      <c r="G39" s="142"/>
      <c r="H39" s="142"/>
      <c r="I39" s="142"/>
      <c r="J39" s="142"/>
    </row>
    <row r="40" spans="1:10">
      <c r="C40" s="142"/>
      <c r="D40" s="142"/>
      <c r="E40" s="142"/>
      <c r="F40" s="142"/>
      <c r="G40" s="142"/>
      <c r="H40" s="142"/>
      <c r="I40" s="142"/>
      <c r="J40" s="142"/>
    </row>
  </sheetData>
  <mergeCells count="4">
    <mergeCell ref="C3:D3"/>
    <mergeCell ref="F3:I3"/>
    <mergeCell ref="A19:J19"/>
    <mergeCell ref="A20:J20"/>
  </mergeCells>
  <printOptions horizontalCentered="1"/>
  <pageMargins left="0.35433070866141703" right="0.23622047244094499" top="1.6535433070866099" bottom="0.82677165354330695" header="1.69291338582677" footer="0.8267716535433069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2:P27"/>
  <sheetViews>
    <sheetView zoomScaleNormal="100" zoomScaleSheetLayoutView="100" workbookViewId="0">
      <selection activeCell="H1" sqref="A1:H13"/>
    </sheetView>
  </sheetViews>
  <sheetFormatPr defaultColWidth="8.85546875" defaultRowHeight="20.25"/>
  <cols>
    <col min="1" max="1" width="13.28515625" style="44" customWidth="1"/>
    <col min="2" max="2" width="11.7109375" style="44" customWidth="1"/>
    <col min="3" max="3" width="17" style="44" customWidth="1"/>
    <col min="4" max="4" width="12.140625" style="44" customWidth="1"/>
    <col min="5" max="5" width="13.7109375" style="44" customWidth="1"/>
    <col min="6" max="6" width="11.7109375" style="44" customWidth="1"/>
    <col min="7" max="7" width="14.28515625" style="44" customWidth="1"/>
    <col min="8" max="8" width="13.85546875" style="45" customWidth="1"/>
    <col min="9" max="9" width="9.42578125" style="44" bestFit="1" customWidth="1"/>
    <col min="10" max="10" width="9" style="44" customWidth="1"/>
    <col min="11" max="11" width="10" style="44" customWidth="1"/>
    <col min="12" max="12" width="7.28515625" style="44" customWidth="1"/>
    <col min="13" max="13" width="9.42578125" style="44" bestFit="1" customWidth="1"/>
    <col min="14" max="14" width="11.140625" style="44" bestFit="1" customWidth="1"/>
    <col min="15" max="15" width="7.85546875" style="44" customWidth="1"/>
    <col min="16" max="16384" width="8.85546875" style="44"/>
  </cols>
  <sheetData>
    <row r="2" spans="1:16" ht="22.5" thickBot="1">
      <c r="A2" s="62">
        <v>2</v>
      </c>
      <c r="B2" s="63"/>
      <c r="C2" s="63"/>
      <c r="D2" s="64"/>
      <c r="E2" s="65" t="s">
        <v>35</v>
      </c>
      <c r="F2" s="63"/>
      <c r="G2" s="63"/>
      <c r="H2" s="63"/>
    </row>
    <row r="3" spans="1:16" ht="18.75">
      <c r="A3" s="146" t="s">
        <v>26</v>
      </c>
      <c r="B3" s="146"/>
      <c r="C3" s="146"/>
      <c r="D3" s="58"/>
      <c r="E3" s="146" t="s">
        <v>0</v>
      </c>
      <c r="F3" s="146"/>
      <c r="G3" s="146"/>
      <c r="H3" s="147" t="s">
        <v>39</v>
      </c>
    </row>
    <row r="4" spans="1:16" ht="18.75">
      <c r="A4" s="46" t="s">
        <v>3</v>
      </c>
      <c r="B4" s="46" t="s">
        <v>36</v>
      </c>
      <c r="C4" s="46" t="s">
        <v>12</v>
      </c>
      <c r="D4" s="69"/>
      <c r="E4" s="46" t="s">
        <v>3</v>
      </c>
      <c r="F4" s="46" t="s">
        <v>36</v>
      </c>
      <c r="G4" s="46" t="s">
        <v>12</v>
      </c>
      <c r="H4" s="148"/>
    </row>
    <row r="5" spans="1:16" ht="18.75">
      <c r="A5" s="47">
        <v>327.62582286498798</v>
      </c>
      <c r="B5" s="55">
        <v>9684.1987950000002</v>
      </c>
      <c r="C5" s="55">
        <v>3172.7935990000001</v>
      </c>
      <c r="D5" s="54"/>
      <c r="E5" s="57">
        <v>1122.0261502298642</v>
      </c>
      <c r="F5" s="56">
        <v>2439.9525551544602</v>
      </c>
      <c r="G5" s="55">
        <v>2737.6905722034799</v>
      </c>
      <c r="H5" s="76" t="s">
        <v>2</v>
      </c>
      <c r="I5" s="97"/>
      <c r="J5" s="97"/>
      <c r="K5" s="97"/>
      <c r="L5" s="97"/>
      <c r="M5" s="97"/>
      <c r="N5" s="97"/>
      <c r="O5" s="97"/>
    </row>
    <row r="6" spans="1:16" ht="18.75">
      <c r="A6" s="75">
        <f t="shared" ref="A6:A11" si="0">C6/B6*1000</f>
        <v>350.31764008687037</v>
      </c>
      <c r="B6" s="77">
        <v>13739.215326999998</v>
      </c>
      <c r="C6" s="77">
        <v>4813.0894899999985</v>
      </c>
      <c r="D6" s="78"/>
      <c r="E6" s="75">
        <f t="shared" ref="E6:E11" si="1">G6/F6*1000</f>
        <v>1859.7928882037227</v>
      </c>
      <c r="F6" s="79">
        <v>3407.8433032645071</v>
      </c>
      <c r="G6" s="77">
        <v>6337.8827395240123</v>
      </c>
      <c r="H6" s="80" t="s">
        <v>45</v>
      </c>
      <c r="I6" s="97"/>
      <c r="J6" s="97"/>
      <c r="K6" s="97"/>
      <c r="L6" s="97"/>
      <c r="M6" s="97"/>
      <c r="N6" s="97"/>
      <c r="O6" s="97"/>
    </row>
    <row r="7" spans="1:16" ht="18.75">
      <c r="A7" s="75">
        <f t="shared" si="0"/>
        <v>383.40553031212318</v>
      </c>
      <c r="B7" s="75">
        <v>14376.680308999992</v>
      </c>
      <c r="C7" s="75">
        <v>5512.0987380000006</v>
      </c>
      <c r="D7" s="47"/>
      <c r="E7" s="75">
        <f t="shared" si="1"/>
        <v>1482.8313693080065</v>
      </c>
      <c r="F7" s="57">
        <v>3540.8513422454926</v>
      </c>
      <c r="G7" s="75">
        <v>5250.4854443379763</v>
      </c>
      <c r="H7" s="76" t="s">
        <v>5</v>
      </c>
      <c r="I7" s="97"/>
      <c r="J7" s="97"/>
      <c r="K7" s="97"/>
      <c r="L7" s="97"/>
      <c r="M7" s="97"/>
      <c r="N7" s="97"/>
      <c r="O7" s="97"/>
    </row>
    <row r="8" spans="1:16" ht="18.75">
      <c r="A8" s="75">
        <f t="shared" si="0"/>
        <v>389.11087035930774</v>
      </c>
      <c r="B8" s="75">
        <v>10140.150668000013</v>
      </c>
      <c r="C8" s="75">
        <v>3945.6428520000009</v>
      </c>
      <c r="D8" s="47"/>
      <c r="E8" s="75">
        <f t="shared" si="1"/>
        <v>1755.6380485495149</v>
      </c>
      <c r="F8" s="57">
        <v>3202.97922033554</v>
      </c>
      <c r="G8" s="75">
        <v>5623.2721879345345</v>
      </c>
      <c r="H8" s="76" t="s">
        <v>46</v>
      </c>
      <c r="I8" s="97"/>
      <c r="J8" s="97"/>
      <c r="K8" s="97"/>
      <c r="L8" s="97"/>
      <c r="M8" s="97"/>
      <c r="N8" s="97"/>
      <c r="O8" s="97"/>
    </row>
    <row r="9" spans="1:16" ht="18.75">
      <c r="A9" s="75">
        <f t="shared" si="0"/>
        <v>356.64255488588782</v>
      </c>
      <c r="B9" s="75">
        <v>12533.523595999999</v>
      </c>
      <c r="C9" s="75">
        <v>4469.9878769999996</v>
      </c>
      <c r="D9" s="47"/>
      <c r="E9" s="75">
        <f t="shared" si="1"/>
        <v>2056.6174561411012</v>
      </c>
      <c r="F9" s="57">
        <v>3096.2821786430995</v>
      </c>
      <c r="G9" s="75">
        <v>6367.8679777359976</v>
      </c>
      <c r="H9" s="76" t="s">
        <v>7</v>
      </c>
      <c r="I9" s="101"/>
      <c r="J9" s="101"/>
      <c r="K9" s="101"/>
      <c r="M9" s="82"/>
      <c r="N9" s="101"/>
      <c r="O9" s="101"/>
    </row>
    <row r="10" spans="1:16" ht="18.75">
      <c r="A10" s="75">
        <f t="shared" si="0"/>
        <v>389.02900838533833</v>
      </c>
      <c r="B10" s="75">
        <v>9830.3337239460961</v>
      </c>
      <c r="C10" s="75">
        <v>3824.2849807236998</v>
      </c>
      <c r="D10" s="47"/>
      <c r="E10" s="75">
        <f t="shared" si="1"/>
        <v>2423.9684925885931</v>
      </c>
      <c r="F10" s="57">
        <v>2580.9320634901978</v>
      </c>
      <c r="G10" s="75">
        <v>6256.098003411902</v>
      </c>
      <c r="H10" s="76" t="s">
        <v>47</v>
      </c>
      <c r="I10" s="101"/>
      <c r="J10" s="101"/>
      <c r="K10" s="101"/>
      <c r="M10" s="82"/>
      <c r="N10" s="101"/>
      <c r="O10" s="101"/>
    </row>
    <row r="11" spans="1:16" ht="19.5" thickBot="1">
      <c r="A11" s="35">
        <f t="shared" si="0"/>
        <v>366.09382171398931</v>
      </c>
      <c r="B11" s="35">
        <f>SUM(B5:B10)</f>
        <v>70304.102418946102</v>
      </c>
      <c r="C11" s="35">
        <f>SUM(C5:C10)</f>
        <v>25737.8975367237</v>
      </c>
      <c r="D11" s="48"/>
      <c r="E11" s="35">
        <f t="shared" si="1"/>
        <v>1782.9974832984963</v>
      </c>
      <c r="F11" s="35">
        <f>SUM(F5:F10)</f>
        <v>18268.840663133298</v>
      </c>
      <c r="G11" s="35">
        <f>SUM(G5:G10)</f>
        <v>32573.296925147901</v>
      </c>
      <c r="H11" s="49" t="s">
        <v>15</v>
      </c>
      <c r="I11" s="94"/>
      <c r="J11" s="94"/>
      <c r="K11" s="94"/>
      <c r="M11" s="94"/>
      <c r="N11" s="94"/>
    </row>
    <row r="12" spans="1:16" ht="18.75">
      <c r="A12" s="50"/>
      <c r="B12" s="51"/>
      <c r="C12" s="52"/>
      <c r="D12" s="51"/>
      <c r="E12" s="51"/>
      <c r="F12" s="51"/>
      <c r="G12" s="51"/>
      <c r="H12" s="53" t="s">
        <v>37</v>
      </c>
      <c r="I12" s="94"/>
      <c r="J12" s="94"/>
      <c r="K12" s="94"/>
      <c r="M12" s="94"/>
      <c r="N12" s="94"/>
      <c r="O12" s="94"/>
    </row>
    <row r="13" spans="1:16" ht="15.75">
      <c r="A13" s="94"/>
      <c r="B13" s="94"/>
      <c r="C13" s="94"/>
      <c r="H13" s="53" t="s">
        <v>44</v>
      </c>
    </row>
    <row r="14" spans="1:16">
      <c r="A14" s="94"/>
      <c r="B14" s="94"/>
      <c r="C14" s="94"/>
      <c r="E14" s="94"/>
      <c r="F14" s="94"/>
      <c r="G14" s="94"/>
      <c r="H14" s="81"/>
      <c r="I14" s="45"/>
      <c r="J14" s="100"/>
      <c r="K14" s="100"/>
      <c r="L14" s="100"/>
      <c r="M14" s="100"/>
      <c r="N14" s="100"/>
      <c r="O14" s="100"/>
      <c r="P14" s="100"/>
    </row>
    <row r="15" spans="1:16">
      <c r="A15" s="98"/>
      <c r="B15" s="98"/>
      <c r="C15" s="98"/>
      <c r="D15" s="98"/>
      <c r="E15" s="99"/>
      <c r="F15" s="98"/>
      <c r="G15" s="98"/>
    </row>
    <row r="16" spans="1:16">
      <c r="B16" s="96"/>
      <c r="C16" s="96"/>
      <c r="E16" s="81"/>
      <c r="F16" s="81"/>
      <c r="G16" s="81"/>
    </row>
    <row r="17" spans="1:7" ht="22.5">
      <c r="A17" s="95"/>
      <c r="B17" s="95"/>
      <c r="C17" s="95"/>
      <c r="D17" s="95"/>
      <c r="E17" s="95"/>
      <c r="F17" s="95"/>
      <c r="G17" s="95"/>
    </row>
    <row r="18" spans="1:7">
      <c r="B18" s="84"/>
      <c r="C18" s="84"/>
      <c r="D18" s="84"/>
      <c r="E18" s="81"/>
      <c r="F18" s="84"/>
      <c r="G18" s="84"/>
    </row>
    <row r="19" spans="1:7">
      <c r="B19" s="81"/>
      <c r="C19" s="81"/>
      <c r="D19" s="81"/>
      <c r="E19" s="81"/>
      <c r="F19" s="81"/>
      <c r="G19" s="81"/>
    </row>
    <row r="20" spans="1:7">
      <c r="B20" s="85"/>
      <c r="C20" s="85"/>
      <c r="D20" s="85"/>
      <c r="E20" s="81"/>
      <c r="F20" s="85"/>
      <c r="G20" s="85"/>
    </row>
    <row r="21" spans="1:7">
      <c r="B21" s="81"/>
      <c r="C21" s="81"/>
      <c r="D21" s="81"/>
      <c r="E21" s="81"/>
      <c r="F21" s="81"/>
      <c r="G21" s="81"/>
    </row>
    <row r="22" spans="1:7">
      <c r="B22" s="83"/>
      <c r="C22" s="83"/>
      <c r="D22" s="83"/>
      <c r="E22" s="81"/>
      <c r="F22" s="83"/>
      <c r="G22" s="83"/>
    </row>
    <row r="24" spans="1:7">
      <c r="C24" s="86"/>
      <c r="F24" s="82"/>
    </row>
    <row r="25" spans="1:7">
      <c r="C25" s="86"/>
      <c r="F25" s="82"/>
    </row>
    <row r="26" spans="1:7">
      <c r="C26" s="86"/>
      <c r="F26" s="82"/>
    </row>
    <row r="27" spans="1:7">
      <c r="C27" s="86"/>
      <c r="F27" s="82"/>
    </row>
  </sheetData>
  <mergeCells count="3">
    <mergeCell ref="A3:C3"/>
    <mergeCell ref="E3:G3"/>
    <mergeCell ref="H3:H4"/>
  </mergeCells>
  <phoneticPr fontId="4" type="noConversion"/>
  <printOptions horizontalCentered="1"/>
  <pageMargins left="0.62992125984251968" right="0.51181102362204722" top="1.2598425196850394" bottom="0.27559055118110237" header="0.51181102362204722" footer="0.43307086614173229"/>
  <pageSetup paperSize="9" scale="8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20"/>
  <sheetViews>
    <sheetView zoomScaleNormal="100" zoomScaleSheetLayoutView="100" workbookViewId="0">
      <selection activeCell="C14" sqref="C14"/>
    </sheetView>
  </sheetViews>
  <sheetFormatPr defaultColWidth="9.140625" defaultRowHeight="15.75"/>
  <cols>
    <col min="1" max="1" width="17.28515625" style="34" customWidth="1"/>
    <col min="2" max="2" width="27.7109375" style="34" customWidth="1"/>
    <col min="3" max="3" width="24.7109375" style="34" customWidth="1"/>
    <col min="4" max="4" width="26.42578125" style="34" customWidth="1"/>
    <col min="5" max="7" width="9.140625" style="34"/>
    <col min="8" max="8" width="10.85546875" style="34" bestFit="1" customWidth="1"/>
    <col min="9" max="16384" width="9.140625" style="34"/>
  </cols>
  <sheetData>
    <row r="2" spans="1:4" ht="21.75" thickBot="1">
      <c r="A2" s="66">
        <v>3</v>
      </c>
      <c r="B2" s="149" t="s">
        <v>32</v>
      </c>
      <c r="C2" s="149"/>
      <c r="D2" s="68" t="s">
        <v>1</v>
      </c>
    </row>
    <row r="3" spans="1:4" ht="18.75">
      <c r="A3" s="59" t="s">
        <v>9</v>
      </c>
      <c r="B3" s="59" t="s">
        <v>33</v>
      </c>
      <c r="C3" s="59" t="s">
        <v>11</v>
      </c>
      <c r="D3" s="70" t="s">
        <v>39</v>
      </c>
    </row>
    <row r="4" spans="1:4" ht="19.5" thickBot="1">
      <c r="A4" s="35">
        <f>C4+B4</f>
        <v>4576.4504999999999</v>
      </c>
      <c r="B4" s="35">
        <v>1843.2091</v>
      </c>
      <c r="C4" s="35">
        <v>2733.2413999999999</v>
      </c>
      <c r="D4" s="36" t="s">
        <v>47</v>
      </c>
    </row>
    <row r="5" spans="1:4">
      <c r="A5" s="37"/>
      <c r="B5" s="37"/>
      <c r="C5" s="37"/>
      <c r="D5" s="38" t="s">
        <v>34</v>
      </c>
    </row>
    <row r="8" spans="1:4" ht="21.75" thickBot="1">
      <c r="A8" s="66">
        <v>3</v>
      </c>
      <c r="B8" s="149" t="s">
        <v>32</v>
      </c>
      <c r="C8" s="149"/>
      <c r="D8" s="68" t="s">
        <v>31</v>
      </c>
    </row>
    <row r="9" spans="1:4" ht="18.75">
      <c r="A9" s="59" t="s">
        <v>9</v>
      </c>
      <c r="B9" s="59" t="s">
        <v>33</v>
      </c>
      <c r="C9" s="59" t="s">
        <v>11</v>
      </c>
      <c r="D9" s="70" t="s">
        <v>39</v>
      </c>
    </row>
    <row r="10" spans="1:4" ht="19.5" thickBot="1">
      <c r="A10" s="35">
        <f>C10+B10</f>
        <v>4116.9569000000001</v>
      </c>
      <c r="B10" s="35">
        <v>1658.1436000000001</v>
      </c>
      <c r="C10" s="35">
        <v>2458.8132999999998</v>
      </c>
      <c r="D10" s="36" t="s">
        <v>47</v>
      </c>
    </row>
    <row r="11" spans="1:4">
      <c r="A11" s="37"/>
      <c r="B11" s="37"/>
      <c r="C11" s="37"/>
      <c r="D11" s="38" t="s">
        <v>34</v>
      </c>
    </row>
    <row r="13" spans="1:4">
      <c r="A13" s="91"/>
      <c r="B13" s="91"/>
      <c r="C13" s="91"/>
    </row>
    <row r="14" spans="1:4">
      <c r="B14" s="87"/>
      <c r="C14" s="87"/>
    </row>
    <row r="15" spans="1:4">
      <c r="A15" s="92"/>
      <c r="B15" s="87"/>
      <c r="C15" s="87"/>
    </row>
    <row r="16" spans="1:4">
      <c r="B16" s="93"/>
      <c r="C16" s="92"/>
    </row>
    <row r="17" spans="2:3">
      <c r="B17" s="88"/>
      <c r="C17" s="88"/>
    </row>
    <row r="18" spans="2:3">
      <c r="B18" s="89"/>
      <c r="C18" s="89"/>
    </row>
    <row r="20" spans="2:3">
      <c r="B20" s="92"/>
    </row>
  </sheetData>
  <mergeCells count="2">
    <mergeCell ref="B2:C2"/>
    <mergeCell ref="B8:C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DBC8A-6D1D-493F-8875-C8DA624CE2C2}">
  <sheetPr>
    <pageSetUpPr fitToPage="1"/>
  </sheetPr>
  <dimension ref="A2:E9"/>
  <sheetViews>
    <sheetView zoomScale="120" zoomScaleNormal="120" zoomScaleSheetLayoutView="100" workbookViewId="0">
      <selection activeCell="C10" sqref="C10"/>
    </sheetView>
  </sheetViews>
  <sheetFormatPr defaultColWidth="8.85546875" defaultRowHeight="18.75"/>
  <cols>
    <col min="1" max="1" width="12.7109375" style="40" customWidth="1"/>
    <col min="2" max="2" width="17.85546875" style="40" customWidth="1"/>
    <col min="3" max="3" width="14.140625" style="40" customWidth="1"/>
    <col min="4" max="4" width="14.7109375" style="40" customWidth="1"/>
    <col min="5" max="5" width="17.42578125" style="40" customWidth="1"/>
    <col min="6" max="16384" width="8.85546875" style="39"/>
  </cols>
  <sheetData>
    <row r="2" spans="1:5" ht="21.75" thickBot="1">
      <c r="A2" s="66">
        <v>4</v>
      </c>
      <c r="B2" s="149" t="s">
        <v>40</v>
      </c>
      <c r="C2" s="149"/>
      <c r="D2" s="149"/>
      <c r="E2" s="67" t="s">
        <v>13</v>
      </c>
    </row>
    <row r="3" spans="1:5" ht="37.5">
      <c r="A3" s="60" t="s">
        <v>38</v>
      </c>
      <c r="B3" s="71" t="s">
        <v>41</v>
      </c>
      <c r="C3" s="71" t="s">
        <v>42</v>
      </c>
      <c r="D3" s="71" t="s">
        <v>43</v>
      </c>
      <c r="E3" s="61" t="s">
        <v>39</v>
      </c>
    </row>
    <row r="4" spans="1:5" ht="19.5" thickBot="1">
      <c r="A4" s="43">
        <v>593242.85714285716</v>
      </c>
      <c r="B4" s="41">
        <v>493085.85714285716</v>
      </c>
      <c r="C4" s="41">
        <v>456735.09523809527</v>
      </c>
      <c r="D4" s="41">
        <v>285000</v>
      </c>
      <c r="E4" s="42" t="s">
        <v>47</v>
      </c>
    </row>
    <row r="5" spans="1:5">
      <c r="A5" s="72"/>
    </row>
    <row r="6" spans="1:5">
      <c r="A6" s="102"/>
      <c r="B6" s="102"/>
      <c r="C6" s="102"/>
    </row>
    <row r="7" spans="1:5">
      <c r="A7" s="90"/>
      <c r="B7" s="90"/>
      <c r="C7" s="90"/>
    </row>
    <row r="8" spans="1:5">
      <c r="A8" s="73"/>
      <c r="B8" s="74"/>
    </row>
    <row r="9" spans="1:5">
      <c r="A9" s="73"/>
    </row>
  </sheetData>
  <mergeCells count="1">
    <mergeCell ref="B2:D2"/>
  </mergeCells>
  <printOptions horizontalCentered="1"/>
  <pageMargins left="0.74803149606299213" right="0.74803149606299213" top="1.3779527559055118" bottom="0.59055118110236227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2:F267"/>
  <sheetViews>
    <sheetView topLeftCell="A258" workbookViewId="0">
      <selection activeCell="E122" sqref="E122"/>
    </sheetView>
  </sheetViews>
  <sheetFormatPr defaultColWidth="8.85546875" defaultRowHeight="17.25"/>
  <cols>
    <col min="1" max="1" width="18.28515625" style="1" customWidth="1"/>
    <col min="2" max="2" width="23.140625" style="1" customWidth="1"/>
    <col min="3" max="3" width="27.140625" style="1" customWidth="1"/>
    <col min="4" max="4" width="21.42578125" style="1" customWidth="1"/>
    <col min="5" max="16384" width="8.85546875" style="2"/>
  </cols>
  <sheetData>
    <row r="2" spans="1:4" ht="24" thickBot="1">
      <c r="A2" s="3" t="s">
        <v>1</v>
      </c>
      <c r="B2" s="151" t="s">
        <v>16</v>
      </c>
      <c r="C2" s="151"/>
      <c r="D2" s="4" t="s">
        <v>17</v>
      </c>
    </row>
    <row r="3" spans="1:4" ht="21">
      <c r="A3" s="13" t="s">
        <v>9</v>
      </c>
      <c r="B3" s="13" t="s">
        <v>10</v>
      </c>
      <c r="C3" s="13" t="s">
        <v>11</v>
      </c>
      <c r="D3" s="14" t="s">
        <v>19</v>
      </c>
    </row>
    <row r="4" spans="1:4" ht="21.75" thickBot="1">
      <c r="A4" s="7">
        <f t="shared" ref="A4" si="0">B4+C4</f>
        <v>6653.5</v>
      </c>
      <c r="B4" s="7">
        <v>5819.7999999999993</v>
      </c>
      <c r="C4" s="6">
        <v>833.70000000000073</v>
      </c>
      <c r="D4" s="5" t="s">
        <v>2</v>
      </c>
    </row>
    <row r="5" spans="1:4" ht="19.5">
      <c r="A5" s="11"/>
      <c r="B5" s="11"/>
      <c r="C5" s="11"/>
      <c r="D5" s="12" t="s">
        <v>18</v>
      </c>
    </row>
    <row r="7" spans="1:4" ht="24" thickBot="1">
      <c r="A7" s="3" t="s">
        <v>1</v>
      </c>
      <c r="B7" s="151" t="s">
        <v>16</v>
      </c>
      <c r="C7" s="151"/>
      <c r="D7" s="4" t="s">
        <v>17</v>
      </c>
    </row>
    <row r="8" spans="1:4" ht="21">
      <c r="A8" s="13" t="s">
        <v>9</v>
      </c>
      <c r="B8" s="13" t="s">
        <v>10</v>
      </c>
      <c r="C8" s="13" t="s">
        <v>11</v>
      </c>
      <c r="D8" s="14" t="s">
        <v>19</v>
      </c>
    </row>
    <row r="9" spans="1:4" ht="19.5" customHeight="1" thickBot="1">
      <c r="A9" s="7">
        <f t="shared" ref="A9" si="1">B9+C9</f>
        <v>6538.4</v>
      </c>
      <c r="B9" s="7">
        <v>5692.7999999999993</v>
      </c>
      <c r="C9" s="7">
        <v>845.60000000000036</v>
      </c>
      <c r="D9" s="5" t="s">
        <v>4</v>
      </c>
    </row>
    <row r="10" spans="1:4" ht="19.5">
      <c r="A10" s="11"/>
      <c r="B10" s="11"/>
      <c r="C10" s="11"/>
      <c r="D10" s="12" t="s">
        <v>18</v>
      </c>
    </row>
    <row r="12" spans="1:4" ht="24" thickBot="1">
      <c r="A12" s="3" t="s">
        <v>1</v>
      </c>
      <c r="B12" s="151" t="s">
        <v>16</v>
      </c>
      <c r="C12" s="151"/>
      <c r="D12" s="4" t="s">
        <v>17</v>
      </c>
    </row>
    <row r="13" spans="1:4" ht="21">
      <c r="A13" s="13" t="s">
        <v>9</v>
      </c>
      <c r="B13" s="13" t="s">
        <v>10</v>
      </c>
      <c r="C13" s="13" t="s">
        <v>11</v>
      </c>
      <c r="D13" s="14" t="s">
        <v>19</v>
      </c>
    </row>
    <row r="14" spans="1:4" ht="21.75" thickBot="1">
      <c r="A14" s="7">
        <f>B14+C14</f>
        <v>6358.8</v>
      </c>
      <c r="B14" s="7">
        <v>5583.4000000000005</v>
      </c>
      <c r="C14" s="7">
        <v>775.39999999999986</v>
      </c>
      <c r="D14" s="5" t="s">
        <v>5</v>
      </c>
    </row>
    <row r="15" spans="1:4" ht="19.5">
      <c r="A15" s="11"/>
      <c r="B15" s="11"/>
      <c r="C15" s="11"/>
      <c r="D15" s="12" t="s">
        <v>18</v>
      </c>
    </row>
    <row r="17" spans="1:6" ht="24" thickBot="1">
      <c r="A17" s="3" t="s">
        <v>1</v>
      </c>
      <c r="B17" s="151" t="s">
        <v>16</v>
      </c>
      <c r="C17" s="151"/>
      <c r="D17" s="4" t="s">
        <v>17</v>
      </c>
    </row>
    <row r="18" spans="1:6" ht="21">
      <c r="A18" s="13" t="s">
        <v>9</v>
      </c>
      <c r="B18" s="13" t="s">
        <v>10</v>
      </c>
      <c r="C18" s="13" t="s">
        <v>11</v>
      </c>
      <c r="D18" s="14" t="s">
        <v>19</v>
      </c>
    </row>
    <row r="19" spans="1:6" ht="21.75" thickBot="1">
      <c r="A19" s="7">
        <f>B19+C19+0.1</f>
        <v>6212.4000000000005</v>
      </c>
      <c r="B19" s="7">
        <v>5421.5</v>
      </c>
      <c r="C19" s="7">
        <v>790.8</v>
      </c>
      <c r="D19" s="9" t="s">
        <v>6</v>
      </c>
    </row>
    <row r="20" spans="1:6" ht="19.5">
      <c r="A20" s="11"/>
      <c r="B20" s="11"/>
      <c r="C20" s="11"/>
      <c r="D20" s="12" t="s">
        <v>18</v>
      </c>
    </row>
    <row r="22" spans="1:6" ht="24" thickBot="1">
      <c r="A22" s="3" t="s">
        <v>1</v>
      </c>
      <c r="B22" s="151" t="s">
        <v>16</v>
      </c>
      <c r="C22" s="151"/>
      <c r="D22" s="4" t="s">
        <v>17</v>
      </c>
    </row>
    <row r="23" spans="1:6" ht="21">
      <c r="A23" s="13" t="s">
        <v>9</v>
      </c>
      <c r="B23" s="13" t="s">
        <v>10</v>
      </c>
      <c r="C23" s="13" t="s">
        <v>11</v>
      </c>
      <c r="D23" s="14" t="s">
        <v>19</v>
      </c>
    </row>
    <row r="24" spans="1:6" ht="21.75" thickBot="1">
      <c r="A24" s="7">
        <f t="shared" ref="A24" si="2">B24+C24</f>
        <v>6123.7</v>
      </c>
      <c r="B24" s="7">
        <v>5338.3</v>
      </c>
      <c r="C24" s="7">
        <v>785.39999999999964</v>
      </c>
      <c r="D24" s="9" t="s">
        <v>7</v>
      </c>
    </row>
    <row r="25" spans="1:6" ht="19.5">
      <c r="A25" s="11"/>
      <c r="B25" s="11"/>
      <c r="C25" s="11"/>
      <c r="D25" s="12" t="s">
        <v>18</v>
      </c>
    </row>
    <row r="27" spans="1:6" ht="24" thickBot="1">
      <c r="A27" s="3" t="s">
        <v>1</v>
      </c>
      <c r="B27" s="151" t="s">
        <v>16</v>
      </c>
      <c r="C27" s="151"/>
      <c r="D27" s="4" t="s">
        <v>17</v>
      </c>
    </row>
    <row r="28" spans="1:6" ht="21">
      <c r="A28" s="13" t="s">
        <v>9</v>
      </c>
      <c r="B28" s="13" t="s">
        <v>10</v>
      </c>
      <c r="C28" s="13" t="s">
        <v>11</v>
      </c>
      <c r="D28" s="14" t="s">
        <v>19</v>
      </c>
    </row>
    <row r="29" spans="1:6" ht="21.75" thickBot="1">
      <c r="A29" s="7">
        <f t="shared" ref="A29" si="3">B29+C29</f>
        <v>6111</v>
      </c>
      <c r="B29" s="7">
        <v>5350</v>
      </c>
      <c r="C29" s="7">
        <v>761</v>
      </c>
      <c r="D29" s="9" t="s">
        <v>8</v>
      </c>
    </row>
    <row r="30" spans="1:6" ht="19.5">
      <c r="A30" s="11"/>
      <c r="B30" s="11"/>
      <c r="C30" s="11"/>
      <c r="D30" s="12" t="s">
        <v>18</v>
      </c>
      <c r="F30" s="2">
        <f>1837.1+1459.1+430.4+1705.2</f>
        <v>5431.8</v>
      </c>
    </row>
    <row r="32" spans="1:6" ht="24" thickBot="1">
      <c r="A32" s="3" t="s">
        <v>1</v>
      </c>
      <c r="B32" s="151" t="s">
        <v>16</v>
      </c>
      <c r="C32" s="151"/>
      <c r="D32" s="4" t="s">
        <v>17</v>
      </c>
    </row>
    <row r="33" spans="1:6" ht="21">
      <c r="A33" s="13" t="s">
        <v>9</v>
      </c>
      <c r="B33" s="13" t="s">
        <v>10</v>
      </c>
      <c r="C33" s="13" t="s">
        <v>11</v>
      </c>
      <c r="D33" s="14" t="s">
        <v>19</v>
      </c>
    </row>
    <row r="34" spans="1:6" ht="21.75" thickBot="1">
      <c r="A34" s="7">
        <f t="shared" ref="A34" si="4">B34+C34</f>
        <v>5984</v>
      </c>
      <c r="B34" s="7">
        <v>5363</v>
      </c>
      <c r="C34" s="7">
        <v>621</v>
      </c>
      <c r="D34" s="9" t="s">
        <v>14</v>
      </c>
    </row>
    <row r="35" spans="1:6" ht="19.5">
      <c r="A35" s="11"/>
      <c r="B35" s="11"/>
      <c r="C35" s="11"/>
      <c r="D35" s="12" t="s">
        <v>18</v>
      </c>
    </row>
    <row r="37" spans="1:6" ht="24" thickBot="1">
      <c r="A37" s="3" t="s">
        <v>1</v>
      </c>
      <c r="B37" s="151" t="s">
        <v>16</v>
      </c>
      <c r="C37" s="151"/>
      <c r="D37" s="4" t="s">
        <v>17</v>
      </c>
    </row>
    <row r="38" spans="1:6" ht="21">
      <c r="A38" s="13" t="s">
        <v>9</v>
      </c>
      <c r="B38" s="13" t="s">
        <v>10</v>
      </c>
      <c r="C38" s="13" t="s">
        <v>11</v>
      </c>
      <c r="D38" s="14" t="s">
        <v>19</v>
      </c>
    </row>
    <row r="39" spans="1:6" ht="21.75" thickBot="1">
      <c r="A39" s="7">
        <f t="shared" ref="A39" si="5">B39+C39</f>
        <v>5745</v>
      </c>
      <c r="B39" s="7">
        <v>5218</v>
      </c>
      <c r="C39" s="7">
        <v>527</v>
      </c>
      <c r="D39" s="9" t="s">
        <v>20</v>
      </c>
      <c r="F39" s="16"/>
    </row>
    <row r="40" spans="1:6" ht="19.5">
      <c r="A40" s="11"/>
      <c r="B40" s="11"/>
      <c r="C40" s="11"/>
      <c r="D40" s="12" t="s">
        <v>18</v>
      </c>
    </row>
    <row r="42" spans="1:6" ht="24" thickBot="1">
      <c r="A42" s="3" t="s">
        <v>1</v>
      </c>
      <c r="B42" s="151" t="s">
        <v>16</v>
      </c>
      <c r="C42" s="151"/>
      <c r="D42" s="4" t="s">
        <v>17</v>
      </c>
    </row>
    <row r="43" spans="1:6" ht="21">
      <c r="A43" s="13" t="s">
        <v>9</v>
      </c>
      <c r="B43" s="13" t="s">
        <v>10</v>
      </c>
      <c r="C43" s="13" t="s">
        <v>11</v>
      </c>
      <c r="D43" s="14" t="s">
        <v>19</v>
      </c>
    </row>
    <row r="44" spans="1:6" ht="21.75" thickBot="1">
      <c r="A44" s="7">
        <f t="shared" ref="A44" si="6">B44+C44</f>
        <v>5527</v>
      </c>
      <c r="B44" s="7">
        <v>5041</v>
      </c>
      <c r="C44" s="7">
        <v>486</v>
      </c>
      <c r="D44" s="9" t="s">
        <v>21</v>
      </c>
    </row>
    <row r="45" spans="1:6" ht="19.5">
      <c r="A45" s="11"/>
      <c r="B45" s="11"/>
      <c r="C45" s="11"/>
      <c r="D45" s="12" t="s">
        <v>18</v>
      </c>
    </row>
    <row r="47" spans="1:6" ht="24" thickBot="1">
      <c r="A47" s="3" t="s">
        <v>1</v>
      </c>
      <c r="B47" s="151" t="s">
        <v>16</v>
      </c>
      <c r="C47" s="151"/>
      <c r="D47" s="4" t="s">
        <v>17</v>
      </c>
    </row>
    <row r="48" spans="1:6" ht="21">
      <c r="A48" s="13" t="s">
        <v>9</v>
      </c>
      <c r="B48" s="13" t="s">
        <v>10</v>
      </c>
      <c r="C48" s="13" t="s">
        <v>11</v>
      </c>
      <c r="D48" s="14" t="s">
        <v>19</v>
      </c>
    </row>
    <row r="49" spans="1:6" ht="21.75" thickBot="1">
      <c r="A49" s="7">
        <f t="shared" ref="A49" si="7">B49+C49</f>
        <v>5311.9000000000005</v>
      </c>
      <c r="B49" s="7">
        <v>4835.8</v>
      </c>
      <c r="C49" s="7">
        <v>476.1</v>
      </c>
      <c r="D49" s="9" t="s">
        <v>23</v>
      </c>
      <c r="F49" s="16"/>
    </row>
    <row r="50" spans="1:6" ht="19.5">
      <c r="A50" s="15"/>
      <c r="B50" s="11"/>
      <c r="C50" s="11"/>
      <c r="D50" s="12" t="s">
        <v>18</v>
      </c>
      <c r="F50" s="16"/>
    </row>
    <row r="51" spans="1:6">
      <c r="F51" s="16"/>
    </row>
    <row r="52" spans="1:6" ht="24" thickBot="1">
      <c r="A52" s="3" t="s">
        <v>1</v>
      </c>
      <c r="B52" s="151" t="s">
        <v>16</v>
      </c>
      <c r="C52" s="151"/>
      <c r="D52" s="4" t="s">
        <v>17</v>
      </c>
    </row>
    <row r="53" spans="1:6" ht="21">
      <c r="A53" s="13" t="s">
        <v>9</v>
      </c>
      <c r="B53" s="13" t="s">
        <v>10</v>
      </c>
      <c r="C53" s="13" t="s">
        <v>11</v>
      </c>
      <c r="D53" s="14" t="s">
        <v>19</v>
      </c>
      <c r="F53" s="16"/>
    </row>
    <row r="54" spans="1:6" ht="21.75" thickBot="1">
      <c r="A54" s="7">
        <f t="shared" ref="A54" si="8">B54+C54</f>
        <v>5233.3000000000011</v>
      </c>
      <c r="B54" s="7">
        <v>4753.7000000000007</v>
      </c>
      <c r="C54" s="7">
        <v>479.60000000000036</v>
      </c>
      <c r="D54" s="9" t="s">
        <v>22</v>
      </c>
      <c r="F54" s="16"/>
    </row>
    <row r="55" spans="1:6" ht="19.5">
      <c r="A55" s="15"/>
      <c r="B55" s="11"/>
      <c r="C55" s="11"/>
      <c r="D55" s="12" t="s">
        <v>18</v>
      </c>
      <c r="F55" s="16"/>
    </row>
    <row r="57" spans="1:6" ht="24" thickBot="1">
      <c r="A57" s="3" t="s">
        <v>1</v>
      </c>
      <c r="B57" s="151" t="s">
        <v>16</v>
      </c>
      <c r="C57" s="151"/>
      <c r="D57" s="4" t="s">
        <v>17</v>
      </c>
    </row>
    <row r="58" spans="1:6" ht="21">
      <c r="A58" s="13" t="s">
        <v>9</v>
      </c>
      <c r="B58" s="13" t="s">
        <v>10</v>
      </c>
      <c r="C58" s="13" t="s">
        <v>11</v>
      </c>
      <c r="D58" s="14" t="s">
        <v>19</v>
      </c>
    </row>
    <row r="59" spans="1:6" ht="21.75" thickBot="1">
      <c r="A59" s="7">
        <f>B59+C59</f>
        <v>5107.2</v>
      </c>
      <c r="B59" s="7">
        <v>4675.5</v>
      </c>
      <c r="C59" s="7">
        <v>431.7</v>
      </c>
      <c r="D59" s="9" t="s">
        <v>24</v>
      </c>
    </row>
    <row r="60" spans="1:6" ht="19.5">
      <c r="A60" s="15"/>
      <c r="B60" s="11"/>
      <c r="C60" s="11"/>
      <c r="D60" s="12" t="s">
        <v>18</v>
      </c>
    </row>
    <row r="62" spans="1:6" ht="24" thickBot="1">
      <c r="A62" s="3" t="s">
        <v>1</v>
      </c>
      <c r="B62" s="151" t="s">
        <v>16</v>
      </c>
      <c r="C62" s="151"/>
      <c r="D62" s="4" t="s">
        <v>17</v>
      </c>
    </row>
    <row r="63" spans="1:6" ht="21">
      <c r="A63" s="13" t="s">
        <v>9</v>
      </c>
      <c r="B63" s="13" t="s">
        <v>10</v>
      </c>
      <c r="C63" s="13" t="s">
        <v>11</v>
      </c>
      <c r="D63" s="14" t="s">
        <v>25</v>
      </c>
    </row>
    <row r="64" spans="1:6" ht="21.75" thickBot="1">
      <c r="A64" s="7">
        <f>B64+C64</f>
        <v>5178.6999999999989</v>
      </c>
      <c r="B64" s="7">
        <v>4739.7999999999993</v>
      </c>
      <c r="C64" s="7">
        <v>438.9</v>
      </c>
      <c r="D64" s="5" t="s">
        <v>2</v>
      </c>
    </row>
    <row r="65" spans="1:4" ht="19.5">
      <c r="A65" s="15"/>
      <c r="B65" s="11"/>
      <c r="C65" s="11"/>
      <c r="D65" s="12" t="s">
        <v>18</v>
      </c>
    </row>
    <row r="67" spans="1:4" ht="24" thickBot="1">
      <c r="A67" s="3" t="s">
        <v>1</v>
      </c>
      <c r="B67" s="151" t="s">
        <v>16</v>
      </c>
      <c r="C67" s="151"/>
      <c r="D67" s="4" t="s">
        <v>17</v>
      </c>
    </row>
    <row r="68" spans="1:4" ht="21">
      <c r="A68" s="13" t="s">
        <v>9</v>
      </c>
      <c r="B68" s="13" t="s">
        <v>10</v>
      </c>
      <c r="C68" s="13" t="s">
        <v>11</v>
      </c>
      <c r="D68" s="14" t="s">
        <v>25</v>
      </c>
    </row>
    <row r="69" spans="1:4" ht="21.75" thickBot="1">
      <c r="A69" s="7">
        <f>B69+C69</f>
        <v>5214.8999999999996</v>
      </c>
      <c r="B69" s="7">
        <v>4786.7</v>
      </c>
      <c r="C69" s="7">
        <v>428.20000000000005</v>
      </c>
      <c r="D69" s="5" t="s">
        <v>4</v>
      </c>
    </row>
    <row r="70" spans="1:4" ht="19.5">
      <c r="A70" s="15"/>
      <c r="B70" s="11"/>
      <c r="C70" s="11"/>
      <c r="D70" s="12" t="s">
        <v>18</v>
      </c>
    </row>
    <row r="72" spans="1:4" ht="24" thickBot="1">
      <c r="A72" s="3" t="s">
        <v>1</v>
      </c>
      <c r="B72" s="151" t="s">
        <v>16</v>
      </c>
      <c r="C72" s="151"/>
      <c r="D72" s="4" t="s">
        <v>17</v>
      </c>
    </row>
    <row r="73" spans="1:4" ht="21">
      <c r="A73" s="13" t="s">
        <v>9</v>
      </c>
      <c r="B73" s="13" t="s">
        <v>10</v>
      </c>
      <c r="C73" s="13" t="s">
        <v>11</v>
      </c>
      <c r="D73" s="14" t="s">
        <v>25</v>
      </c>
    </row>
    <row r="74" spans="1:4" ht="21.75" thickBot="1">
      <c r="A74" s="7">
        <f>B74+C74-1</f>
        <v>5484</v>
      </c>
      <c r="B74" s="7">
        <v>5031</v>
      </c>
      <c r="C74" s="7">
        <v>454</v>
      </c>
      <c r="D74" s="5" t="s">
        <v>5</v>
      </c>
    </row>
    <row r="75" spans="1:4" ht="19.5">
      <c r="A75" s="15"/>
      <c r="B75" s="11"/>
      <c r="C75" s="11"/>
      <c r="D75" s="12" t="s">
        <v>18</v>
      </c>
    </row>
    <row r="77" spans="1:4" ht="24" thickBot="1">
      <c r="A77" s="3" t="s">
        <v>1</v>
      </c>
      <c r="B77" s="151" t="s">
        <v>16</v>
      </c>
      <c r="C77" s="151"/>
      <c r="D77" s="4" t="s">
        <v>17</v>
      </c>
    </row>
    <row r="78" spans="1:4" ht="21">
      <c r="A78" s="13" t="s">
        <v>9</v>
      </c>
      <c r="B78" s="13" t="s">
        <v>10</v>
      </c>
      <c r="C78" s="13" t="s">
        <v>11</v>
      </c>
      <c r="D78" s="14" t="s">
        <v>25</v>
      </c>
    </row>
    <row r="79" spans="1:4" ht="21.75" thickBot="1">
      <c r="A79" s="7">
        <f>B79+C79</f>
        <v>5458</v>
      </c>
      <c r="B79" s="7">
        <v>5016</v>
      </c>
      <c r="C79" s="7">
        <v>442</v>
      </c>
      <c r="D79" s="5" t="s">
        <v>6</v>
      </c>
    </row>
    <row r="80" spans="1:4" ht="19.5">
      <c r="A80" s="15"/>
      <c r="B80" s="11"/>
      <c r="C80" s="11"/>
      <c r="D80" s="12" t="s">
        <v>18</v>
      </c>
    </row>
    <row r="82" spans="1:4" ht="24" thickBot="1">
      <c r="A82" s="3" t="s">
        <v>1</v>
      </c>
      <c r="B82" s="151" t="s">
        <v>16</v>
      </c>
      <c r="C82" s="151"/>
      <c r="D82" s="4" t="s">
        <v>17</v>
      </c>
    </row>
    <row r="83" spans="1:4" ht="21">
      <c r="A83" s="13" t="s">
        <v>9</v>
      </c>
      <c r="B83" s="13" t="s">
        <v>10</v>
      </c>
      <c r="C83" s="13" t="s">
        <v>11</v>
      </c>
      <c r="D83" s="14" t="s">
        <v>25</v>
      </c>
    </row>
    <row r="84" spans="1:4" ht="21.75" thickBot="1">
      <c r="A84" s="7">
        <f>B84+C84</f>
        <v>5497.5999999999995</v>
      </c>
      <c r="B84" s="7">
        <v>5045.3999999999996</v>
      </c>
      <c r="C84" s="7">
        <v>452.20000000000005</v>
      </c>
      <c r="D84" s="5" t="s">
        <v>7</v>
      </c>
    </row>
    <row r="85" spans="1:4" ht="19.5">
      <c r="A85" s="15"/>
      <c r="B85" s="11"/>
      <c r="C85" s="11"/>
      <c r="D85" s="12" t="s">
        <v>18</v>
      </c>
    </row>
    <row r="87" spans="1:4" ht="24" thickBot="1">
      <c r="A87" s="3" t="s">
        <v>1</v>
      </c>
      <c r="B87" s="151" t="s">
        <v>16</v>
      </c>
      <c r="C87" s="151"/>
      <c r="D87" s="4" t="s">
        <v>17</v>
      </c>
    </row>
    <row r="88" spans="1:4" ht="21">
      <c r="A88" s="13" t="s">
        <v>9</v>
      </c>
      <c r="B88" s="13" t="s">
        <v>10</v>
      </c>
      <c r="C88" s="13" t="s">
        <v>11</v>
      </c>
      <c r="D88" s="14" t="s">
        <v>25</v>
      </c>
    </row>
    <row r="89" spans="1:4" ht="21.75" thickBot="1">
      <c r="A89" s="7">
        <f>B89+C89</f>
        <v>5476</v>
      </c>
      <c r="B89" s="7">
        <v>5035</v>
      </c>
      <c r="C89" s="7">
        <v>441</v>
      </c>
      <c r="D89" s="5" t="s">
        <v>8</v>
      </c>
    </row>
    <row r="90" spans="1:4" ht="19.5">
      <c r="A90" s="15"/>
      <c r="B90" s="11"/>
      <c r="C90" s="11"/>
      <c r="D90" s="12" t="s">
        <v>18</v>
      </c>
    </row>
    <row r="92" spans="1:4" ht="24" thickBot="1">
      <c r="A92" s="3" t="s">
        <v>1</v>
      </c>
      <c r="B92" s="151" t="s">
        <v>16</v>
      </c>
      <c r="C92" s="151"/>
      <c r="D92" s="4" t="s">
        <v>17</v>
      </c>
    </row>
    <row r="93" spans="1:4" ht="21">
      <c r="A93" s="13" t="s">
        <v>9</v>
      </c>
      <c r="B93" s="13" t="s">
        <v>10</v>
      </c>
      <c r="C93" s="13" t="s">
        <v>11</v>
      </c>
      <c r="D93" s="14" t="s">
        <v>25</v>
      </c>
    </row>
    <row r="94" spans="1:4" ht="21.75" thickBot="1">
      <c r="A94" s="7">
        <f>B94+C94</f>
        <v>5543.0000000000009</v>
      </c>
      <c r="B94" s="7">
        <v>5091.1000000000013</v>
      </c>
      <c r="C94" s="7">
        <v>451.9</v>
      </c>
      <c r="D94" s="5" t="s">
        <v>14</v>
      </c>
    </row>
    <row r="95" spans="1:4" ht="19.5">
      <c r="A95" s="15"/>
      <c r="B95" s="11"/>
      <c r="C95" s="11"/>
      <c r="D95" s="12" t="s">
        <v>18</v>
      </c>
    </row>
    <row r="97" spans="1:4" ht="24" thickBot="1">
      <c r="A97" s="3" t="s">
        <v>1</v>
      </c>
      <c r="B97" s="151" t="s">
        <v>16</v>
      </c>
      <c r="C97" s="151"/>
      <c r="D97" s="4" t="s">
        <v>17</v>
      </c>
    </row>
    <row r="98" spans="1:4" ht="21">
      <c r="A98" s="13" t="s">
        <v>9</v>
      </c>
      <c r="B98" s="13" t="s">
        <v>10</v>
      </c>
      <c r="C98" s="13" t="s">
        <v>11</v>
      </c>
      <c r="D98" s="14" t="s">
        <v>25</v>
      </c>
    </row>
    <row r="99" spans="1:4" ht="21.75" thickBot="1">
      <c r="A99" s="7">
        <f>B99+C99</f>
        <v>5624.4000000000005</v>
      </c>
      <c r="B99" s="7">
        <v>5215.1000000000004</v>
      </c>
      <c r="C99" s="7">
        <v>409.30000000000007</v>
      </c>
      <c r="D99" s="5" t="s">
        <v>20</v>
      </c>
    </row>
    <row r="100" spans="1:4" ht="19.5">
      <c r="A100" s="15"/>
      <c r="B100" s="11"/>
      <c r="C100" s="11"/>
      <c r="D100" s="12" t="s">
        <v>18</v>
      </c>
    </row>
    <row r="101" spans="1:4" ht="19.5">
      <c r="A101" s="17"/>
      <c r="B101" s="8"/>
      <c r="C101" s="8"/>
      <c r="D101" s="18"/>
    </row>
    <row r="102" spans="1:4" ht="24" thickBot="1">
      <c r="A102" s="3" t="s">
        <v>1</v>
      </c>
      <c r="B102" s="151" t="s">
        <v>16</v>
      </c>
      <c r="C102" s="151"/>
      <c r="D102" s="4" t="s">
        <v>17</v>
      </c>
    </row>
    <row r="103" spans="1:4" ht="21">
      <c r="A103" s="13" t="s">
        <v>9</v>
      </c>
      <c r="B103" s="13" t="s">
        <v>10</v>
      </c>
      <c r="C103" s="13" t="s">
        <v>11</v>
      </c>
      <c r="D103" s="14" t="s">
        <v>25</v>
      </c>
    </row>
    <row r="104" spans="1:4" ht="21.75" thickBot="1">
      <c r="A104" s="7">
        <f>B104+C104</f>
        <v>5674.6</v>
      </c>
      <c r="B104" s="7">
        <f>5338</f>
        <v>5338</v>
      </c>
      <c r="C104" s="7">
        <f>337-0.4</f>
        <v>336.6</v>
      </c>
      <c r="D104" s="5" t="s">
        <v>21</v>
      </c>
    </row>
    <row r="105" spans="1:4" ht="19.5">
      <c r="A105" s="15"/>
      <c r="B105" s="11"/>
      <c r="C105" s="11"/>
      <c r="D105" s="12" t="s">
        <v>18</v>
      </c>
    </row>
    <row r="106" spans="1:4">
      <c r="A106" s="20"/>
      <c r="B106" s="20"/>
      <c r="C106" s="20"/>
      <c r="D106" s="20"/>
    </row>
    <row r="107" spans="1:4" ht="24" thickBot="1">
      <c r="A107" s="3" t="s">
        <v>1</v>
      </c>
      <c r="B107" s="151" t="s">
        <v>16</v>
      </c>
      <c r="C107" s="151"/>
      <c r="D107" s="4" t="s">
        <v>17</v>
      </c>
    </row>
    <row r="108" spans="1:4" ht="21">
      <c r="A108" s="13" t="s">
        <v>9</v>
      </c>
      <c r="B108" s="13" t="s">
        <v>10</v>
      </c>
      <c r="C108" s="13" t="s">
        <v>11</v>
      </c>
      <c r="D108" s="14" t="s">
        <v>25</v>
      </c>
    </row>
    <row r="109" spans="1:4" ht="21.75" thickBot="1">
      <c r="A109" s="10">
        <f>B109+C109</f>
        <v>5551.7</v>
      </c>
      <c r="B109" s="10">
        <v>5201.2</v>
      </c>
      <c r="C109" s="10">
        <v>350.5</v>
      </c>
      <c r="D109" s="19" t="s">
        <v>23</v>
      </c>
    </row>
    <row r="110" spans="1:4">
      <c r="D110" s="12" t="s">
        <v>18</v>
      </c>
    </row>
    <row r="112" spans="1:4" ht="24" thickBot="1">
      <c r="A112" s="3" t="s">
        <v>1</v>
      </c>
      <c r="B112" s="151" t="s">
        <v>16</v>
      </c>
      <c r="C112" s="151"/>
      <c r="D112" s="4" t="s">
        <v>17</v>
      </c>
    </row>
    <row r="113" spans="1:6" ht="21">
      <c r="A113" s="13" t="s">
        <v>9</v>
      </c>
      <c r="B113" s="13" t="s">
        <v>10</v>
      </c>
      <c r="C113" s="13" t="s">
        <v>11</v>
      </c>
      <c r="D113" s="14" t="s">
        <v>25</v>
      </c>
    </row>
    <row r="114" spans="1:6" ht="21.75" thickBot="1">
      <c r="A114" s="10">
        <f>B114+C114</f>
        <v>6014.6</v>
      </c>
      <c r="B114" s="10">
        <v>5287.5</v>
      </c>
      <c r="C114" s="10">
        <v>727.09999999999991</v>
      </c>
      <c r="D114" s="19" t="s">
        <v>22</v>
      </c>
      <c r="F114" s="16"/>
    </row>
    <row r="115" spans="1:6">
      <c r="D115" s="12" t="s">
        <v>18</v>
      </c>
    </row>
    <row r="117" spans="1:6" ht="24" thickBot="1">
      <c r="A117" s="3" t="s">
        <v>1</v>
      </c>
      <c r="B117" s="151" t="s">
        <v>16</v>
      </c>
      <c r="C117" s="151"/>
      <c r="D117" s="4" t="s">
        <v>17</v>
      </c>
    </row>
    <row r="118" spans="1:6" ht="21">
      <c r="A118" s="13" t="s">
        <v>9</v>
      </c>
      <c r="B118" s="13" t="s">
        <v>10</v>
      </c>
      <c r="C118" s="13" t="s">
        <v>11</v>
      </c>
      <c r="D118" s="14" t="s">
        <v>25</v>
      </c>
    </row>
    <row r="119" spans="1:6" ht="21.75" thickBot="1">
      <c r="A119" s="10">
        <f>7475</f>
        <v>7475</v>
      </c>
      <c r="B119" s="10">
        <v>5456</v>
      </c>
      <c r="C119" s="10">
        <v>2019</v>
      </c>
      <c r="D119" s="19" t="s">
        <v>24</v>
      </c>
    </row>
    <row r="120" spans="1:6">
      <c r="D120" s="12" t="s">
        <v>18</v>
      </c>
      <c r="F120" s="16"/>
    </row>
    <row r="121" spans="1:6">
      <c r="D121" s="18"/>
      <c r="F121" s="16"/>
    </row>
    <row r="122" spans="1:6" ht="24" thickBot="1">
      <c r="A122" s="3" t="s">
        <v>1</v>
      </c>
      <c r="B122" s="151" t="s">
        <v>16</v>
      </c>
      <c r="C122" s="151"/>
      <c r="D122" s="4" t="s">
        <v>17</v>
      </c>
    </row>
    <row r="123" spans="1:6" ht="21">
      <c r="A123" s="13" t="s">
        <v>9</v>
      </c>
      <c r="B123" s="13" t="s">
        <v>10</v>
      </c>
      <c r="C123" s="13" t="s">
        <v>11</v>
      </c>
      <c r="D123" s="14" t="s">
        <v>27</v>
      </c>
    </row>
    <row r="124" spans="1:6" ht="21.75" thickBot="1">
      <c r="A124" s="10">
        <f>C124+B124</f>
        <v>7672.1</v>
      </c>
      <c r="B124" s="10">
        <v>5564.4000000000005</v>
      </c>
      <c r="C124" s="10">
        <v>2107.6999999999994</v>
      </c>
      <c r="D124" s="19" t="s">
        <v>28</v>
      </c>
    </row>
    <row r="125" spans="1:6">
      <c r="D125" s="12" t="s">
        <v>18</v>
      </c>
    </row>
    <row r="126" spans="1:6">
      <c r="D126" s="18"/>
    </row>
    <row r="127" spans="1:6" ht="24" thickBot="1">
      <c r="A127" s="3" t="s">
        <v>1</v>
      </c>
      <c r="B127" s="151" t="s">
        <v>16</v>
      </c>
      <c r="C127" s="151"/>
      <c r="D127" s="4" t="s">
        <v>17</v>
      </c>
    </row>
    <row r="128" spans="1:6" ht="21">
      <c r="A128" s="13" t="s">
        <v>9</v>
      </c>
      <c r="B128" s="13" t="s">
        <v>10</v>
      </c>
      <c r="C128" s="13" t="s">
        <v>11</v>
      </c>
      <c r="D128" s="14" t="s">
        <v>27</v>
      </c>
    </row>
    <row r="129" spans="1:4" ht="21.75" thickBot="1">
      <c r="A129" s="10">
        <f>C129+B129</f>
        <v>7597.0999999999995</v>
      </c>
      <c r="B129" s="10">
        <v>5437.0999999999995</v>
      </c>
      <c r="C129" s="10">
        <v>2160</v>
      </c>
      <c r="D129" s="19" t="s">
        <v>4</v>
      </c>
    </row>
    <row r="130" spans="1:4">
      <c r="D130" s="12" t="s">
        <v>18</v>
      </c>
    </row>
    <row r="132" spans="1:4" ht="24" thickBot="1">
      <c r="A132" s="3" t="s">
        <v>1</v>
      </c>
      <c r="B132" s="151" t="s">
        <v>16</v>
      </c>
      <c r="C132" s="151"/>
      <c r="D132" s="4" t="s">
        <v>17</v>
      </c>
    </row>
    <row r="133" spans="1:4" ht="21">
      <c r="A133" s="13" t="s">
        <v>9</v>
      </c>
      <c r="B133" s="13" t="s">
        <v>10</v>
      </c>
      <c r="C133" s="13" t="s">
        <v>11</v>
      </c>
      <c r="D133" s="14" t="s">
        <v>27</v>
      </c>
    </row>
    <row r="134" spans="1:4" ht="21.75" thickBot="1">
      <c r="A134" s="10">
        <f>C134+B134</f>
        <v>7571</v>
      </c>
      <c r="B134" s="10">
        <v>5346</v>
      </c>
      <c r="C134" s="10">
        <v>2225</v>
      </c>
      <c r="D134" s="19" t="s">
        <v>5</v>
      </c>
    </row>
    <row r="135" spans="1:4">
      <c r="D135" s="12" t="s">
        <v>18</v>
      </c>
    </row>
    <row r="137" spans="1:4" ht="24" thickBot="1">
      <c r="A137" s="3" t="s">
        <v>1</v>
      </c>
      <c r="B137" s="151" t="s">
        <v>16</v>
      </c>
      <c r="C137" s="151"/>
      <c r="D137" s="4" t="s">
        <v>17</v>
      </c>
    </row>
    <row r="138" spans="1:4" ht="21">
      <c r="A138" s="13" t="s">
        <v>9</v>
      </c>
      <c r="B138" s="13" t="s">
        <v>10</v>
      </c>
      <c r="C138" s="13" t="s">
        <v>11</v>
      </c>
      <c r="D138" s="14" t="s">
        <v>27</v>
      </c>
    </row>
    <row r="139" spans="1:4" ht="21.75" thickBot="1">
      <c r="A139" s="10">
        <f>C139+B139</f>
        <v>7542.4000000000005</v>
      </c>
      <c r="B139" s="10">
        <v>5206</v>
      </c>
      <c r="C139" s="10">
        <v>2336.4000000000005</v>
      </c>
      <c r="D139" s="19" t="s">
        <v>6</v>
      </c>
    </row>
    <row r="140" spans="1:4">
      <c r="D140" s="12" t="s">
        <v>18</v>
      </c>
    </row>
    <row r="142" spans="1:4" ht="24" thickBot="1">
      <c r="A142" s="3" t="s">
        <v>1</v>
      </c>
      <c r="B142" s="151" t="s">
        <v>16</v>
      </c>
      <c r="C142" s="151"/>
      <c r="D142" s="4" t="s">
        <v>17</v>
      </c>
    </row>
    <row r="143" spans="1:4" ht="21">
      <c r="A143" s="13" t="s">
        <v>9</v>
      </c>
      <c r="B143" s="13" t="s">
        <v>10</v>
      </c>
      <c r="C143" s="13" t="s">
        <v>11</v>
      </c>
      <c r="D143" s="14" t="s">
        <v>27</v>
      </c>
    </row>
    <row r="144" spans="1:4" ht="21.75" thickBot="1">
      <c r="A144" s="10">
        <f>C144+B144</f>
        <v>7751.1</v>
      </c>
      <c r="B144" s="10">
        <v>5256.1</v>
      </c>
      <c r="C144" s="10">
        <v>2495.0000000000005</v>
      </c>
      <c r="D144" s="19" t="s">
        <v>7</v>
      </c>
    </row>
    <row r="145" spans="1:4">
      <c r="D145" s="12" t="s">
        <v>18</v>
      </c>
    </row>
    <row r="148" spans="1:4" ht="24" thickBot="1">
      <c r="A148" s="3" t="s">
        <v>1</v>
      </c>
      <c r="B148" s="151" t="s">
        <v>16</v>
      </c>
      <c r="C148" s="151"/>
      <c r="D148" s="4" t="s">
        <v>17</v>
      </c>
    </row>
    <row r="149" spans="1:4" ht="21">
      <c r="A149" s="13" t="s">
        <v>9</v>
      </c>
      <c r="B149" s="13" t="s">
        <v>10</v>
      </c>
      <c r="C149" s="13" t="s">
        <v>11</v>
      </c>
      <c r="D149" s="14" t="s">
        <v>27</v>
      </c>
    </row>
    <row r="150" spans="1:4" ht="21.75" thickBot="1">
      <c r="A150" s="10">
        <f>C150+B150</f>
        <v>7909.8</v>
      </c>
      <c r="B150" s="10">
        <v>5298.9000000000005</v>
      </c>
      <c r="C150" s="10">
        <v>2610.8999999999996</v>
      </c>
      <c r="D150" s="19" t="s">
        <v>8</v>
      </c>
    </row>
    <row r="151" spans="1:4">
      <c r="D151" s="12" t="s">
        <v>18</v>
      </c>
    </row>
    <row r="153" spans="1:4" ht="24" thickBot="1">
      <c r="A153" s="3" t="s">
        <v>1</v>
      </c>
      <c r="B153" s="151" t="s">
        <v>16</v>
      </c>
      <c r="C153" s="151"/>
      <c r="D153" s="4" t="s">
        <v>17</v>
      </c>
    </row>
    <row r="154" spans="1:4" ht="21">
      <c r="A154" s="13" t="s">
        <v>9</v>
      </c>
      <c r="B154" s="13" t="s">
        <v>10</v>
      </c>
      <c r="C154" s="13" t="s">
        <v>11</v>
      </c>
      <c r="D154" s="14" t="s">
        <v>27</v>
      </c>
    </row>
    <row r="155" spans="1:4" ht="21.75" thickBot="1">
      <c r="A155" s="10">
        <f>C155+B155</f>
        <v>8093.7999999999993</v>
      </c>
      <c r="B155" s="10">
        <v>5342.5</v>
      </c>
      <c r="C155" s="10">
        <v>2751.2999999999993</v>
      </c>
      <c r="D155" s="19" t="s">
        <v>14</v>
      </c>
    </row>
    <row r="156" spans="1:4">
      <c r="D156" s="12" t="s">
        <v>18</v>
      </c>
    </row>
    <row r="158" spans="1:4" ht="24" thickBot="1">
      <c r="A158" s="3" t="s">
        <v>1</v>
      </c>
      <c r="B158" s="151" t="s">
        <v>16</v>
      </c>
      <c r="C158" s="151"/>
      <c r="D158" s="4" t="s">
        <v>17</v>
      </c>
    </row>
    <row r="159" spans="1:4" ht="21">
      <c r="A159" s="13" t="s">
        <v>9</v>
      </c>
      <c r="B159" s="13" t="s">
        <v>10</v>
      </c>
      <c r="C159" s="13" t="s">
        <v>11</v>
      </c>
      <c r="D159" s="14" t="s">
        <v>27</v>
      </c>
    </row>
    <row r="160" spans="1:4" ht="21.75" thickBot="1">
      <c r="A160" s="10">
        <f>C160+B160</f>
        <v>8000.5</v>
      </c>
      <c r="B160" s="10">
        <v>5231.6000000000004</v>
      </c>
      <c r="C160" s="10">
        <v>2768.8999999999996</v>
      </c>
      <c r="D160" s="19" t="s">
        <v>20</v>
      </c>
    </row>
    <row r="161" spans="1:4">
      <c r="D161" s="12" t="s">
        <v>18</v>
      </c>
    </row>
    <row r="163" spans="1:4" ht="24" thickBot="1">
      <c r="A163" s="3" t="s">
        <v>1</v>
      </c>
      <c r="B163" s="151" t="s">
        <v>16</v>
      </c>
      <c r="C163" s="151"/>
      <c r="D163" s="4" t="s">
        <v>17</v>
      </c>
    </row>
    <row r="164" spans="1:4" ht="21">
      <c r="A164" s="13" t="s">
        <v>9</v>
      </c>
      <c r="B164" s="13" t="s">
        <v>10</v>
      </c>
      <c r="C164" s="13" t="s">
        <v>11</v>
      </c>
      <c r="D164" s="14" t="s">
        <v>27</v>
      </c>
    </row>
    <row r="165" spans="1:4" ht="21.75" thickBot="1">
      <c r="A165" s="10">
        <f>C165+B165</f>
        <v>7840</v>
      </c>
      <c r="B165" s="10">
        <v>5046</v>
      </c>
      <c r="C165" s="10">
        <v>2794</v>
      </c>
      <c r="D165" s="19" t="s">
        <v>21</v>
      </c>
    </row>
    <row r="166" spans="1:4">
      <c r="D166" s="12" t="s">
        <v>18</v>
      </c>
    </row>
    <row r="168" spans="1:4" ht="24" thickBot="1">
      <c r="A168" s="3" t="s">
        <v>1</v>
      </c>
      <c r="B168" s="151" t="s">
        <v>16</v>
      </c>
      <c r="C168" s="151"/>
      <c r="D168" s="4" t="s">
        <v>17</v>
      </c>
    </row>
    <row r="169" spans="1:4" ht="21">
      <c r="A169" s="13" t="s">
        <v>9</v>
      </c>
      <c r="B169" s="13" t="s">
        <v>10</v>
      </c>
      <c r="C169" s="13" t="s">
        <v>11</v>
      </c>
      <c r="D169" s="14" t="s">
        <v>27</v>
      </c>
    </row>
    <row r="170" spans="1:4" ht="21.75" thickBot="1">
      <c r="A170" s="10">
        <f>C170+B170</f>
        <v>7573</v>
      </c>
      <c r="B170" s="10">
        <v>4726</v>
      </c>
      <c r="C170" s="10">
        <v>2847</v>
      </c>
      <c r="D170" s="19" t="s">
        <v>23</v>
      </c>
    </row>
    <row r="171" spans="1:4">
      <c r="D171" s="12" t="s">
        <v>18</v>
      </c>
    </row>
    <row r="173" spans="1:4" ht="24" thickBot="1">
      <c r="A173" s="3" t="s">
        <v>1</v>
      </c>
      <c r="B173" s="151" t="s">
        <v>16</v>
      </c>
      <c r="C173" s="151"/>
      <c r="D173" s="4" t="s">
        <v>17</v>
      </c>
    </row>
    <row r="174" spans="1:4" ht="21">
      <c r="A174" s="13" t="s">
        <v>9</v>
      </c>
      <c r="B174" s="13" t="s">
        <v>10</v>
      </c>
      <c r="C174" s="13" t="s">
        <v>11</v>
      </c>
      <c r="D174" s="14" t="s">
        <v>27</v>
      </c>
    </row>
    <row r="175" spans="1:4" ht="21.75" thickBot="1">
      <c r="A175" s="10">
        <f>C175+B175</f>
        <v>7782.9000000000005</v>
      </c>
      <c r="B175" s="10">
        <v>5196.2000000000007</v>
      </c>
      <c r="C175" s="10">
        <v>2586.6999999999998</v>
      </c>
      <c r="D175" s="19" t="s">
        <v>22</v>
      </c>
    </row>
    <row r="176" spans="1:4">
      <c r="D176" s="12" t="s">
        <v>18</v>
      </c>
    </row>
    <row r="178" spans="1:4" ht="24" thickBot="1">
      <c r="A178" s="3" t="s">
        <v>1</v>
      </c>
      <c r="B178" s="151" t="s">
        <v>16</v>
      </c>
      <c r="C178" s="151"/>
      <c r="D178" s="4" t="s">
        <v>17</v>
      </c>
    </row>
    <row r="179" spans="1:4" ht="21">
      <c r="A179" s="13" t="s">
        <v>9</v>
      </c>
      <c r="B179" s="13" t="s">
        <v>10</v>
      </c>
      <c r="C179" s="13" t="s">
        <v>11</v>
      </c>
      <c r="D179" s="14" t="s">
        <v>27</v>
      </c>
    </row>
    <row r="180" spans="1:4" ht="21.75" thickBot="1">
      <c r="A180" s="10">
        <f>C180+B180</f>
        <v>8481.4000000000015</v>
      </c>
      <c r="B180" s="10">
        <v>5169.8999999999996</v>
      </c>
      <c r="C180" s="10">
        <v>3311.5000000000014</v>
      </c>
      <c r="D180" s="19" t="s">
        <v>24</v>
      </c>
    </row>
    <row r="181" spans="1:4">
      <c r="D181" s="12" t="s">
        <v>18</v>
      </c>
    </row>
    <row r="183" spans="1:4" ht="24" thickBot="1">
      <c r="A183" s="3" t="s">
        <v>1</v>
      </c>
      <c r="B183" s="151" t="s">
        <v>16</v>
      </c>
      <c r="C183" s="151"/>
      <c r="D183" s="4" t="s">
        <v>17</v>
      </c>
    </row>
    <row r="184" spans="1:4" ht="21">
      <c r="A184" s="13" t="s">
        <v>9</v>
      </c>
      <c r="B184" s="13" t="s">
        <v>10</v>
      </c>
      <c r="C184" s="13" t="s">
        <v>11</v>
      </c>
      <c r="D184" s="14" t="s">
        <v>29</v>
      </c>
    </row>
    <row r="185" spans="1:4" ht="21.75" thickBot="1">
      <c r="A185" s="10">
        <f>C185+B185+1</f>
        <v>8819</v>
      </c>
      <c r="B185" s="10">
        <v>5615</v>
      </c>
      <c r="C185" s="10">
        <v>3203</v>
      </c>
      <c r="D185" s="19" t="s">
        <v>2</v>
      </c>
    </row>
    <row r="186" spans="1:4">
      <c r="D186" s="12" t="s">
        <v>18</v>
      </c>
    </row>
    <row r="188" spans="1:4" ht="24" thickBot="1">
      <c r="A188" s="3" t="s">
        <v>1</v>
      </c>
      <c r="B188" s="151" t="s">
        <v>16</v>
      </c>
      <c r="C188" s="151"/>
      <c r="D188" s="4" t="s">
        <v>17</v>
      </c>
    </row>
    <row r="189" spans="1:4" ht="21">
      <c r="A189" s="13" t="s">
        <v>9</v>
      </c>
      <c r="B189" s="13" t="s">
        <v>10</v>
      </c>
      <c r="C189" s="13" t="s">
        <v>11</v>
      </c>
      <c r="D189" s="14" t="s">
        <v>29</v>
      </c>
    </row>
    <row r="190" spans="1:4" ht="21.75" thickBot="1">
      <c r="A190" s="10">
        <f>C190+B190</f>
        <v>8913</v>
      </c>
      <c r="B190" s="10">
        <v>5617</v>
      </c>
      <c r="C190" s="10">
        <v>3296</v>
      </c>
      <c r="D190" s="19" t="s">
        <v>4</v>
      </c>
    </row>
    <row r="191" spans="1:4">
      <c r="D191" s="12" t="s">
        <v>18</v>
      </c>
    </row>
    <row r="193" spans="1:4" ht="24" thickBot="1">
      <c r="A193" s="3" t="s">
        <v>1</v>
      </c>
      <c r="B193" s="151" t="s">
        <v>16</v>
      </c>
      <c r="C193" s="151"/>
      <c r="D193" s="4" t="s">
        <v>17</v>
      </c>
    </row>
    <row r="194" spans="1:4" ht="21">
      <c r="A194" s="13" t="s">
        <v>9</v>
      </c>
      <c r="B194" s="13" t="s">
        <v>10</v>
      </c>
      <c r="C194" s="13" t="s">
        <v>11</v>
      </c>
      <c r="D194" s="14" t="s">
        <v>29</v>
      </c>
    </row>
    <row r="195" spans="1:4" ht="21.75" thickBot="1">
      <c r="A195" s="10">
        <f>C195+B195</f>
        <v>8966</v>
      </c>
      <c r="B195" s="10">
        <v>5494</v>
      </c>
      <c r="C195" s="10">
        <v>3472</v>
      </c>
      <c r="D195" s="19" t="s">
        <v>5</v>
      </c>
    </row>
    <row r="196" spans="1:4">
      <c r="D196" s="12" t="s">
        <v>18</v>
      </c>
    </row>
    <row r="198" spans="1:4" ht="24" thickBot="1">
      <c r="A198" s="3" t="s">
        <v>1</v>
      </c>
      <c r="B198" s="151" t="s">
        <v>16</v>
      </c>
      <c r="C198" s="151"/>
      <c r="D198" s="4" t="s">
        <v>17</v>
      </c>
    </row>
    <row r="199" spans="1:4" ht="21">
      <c r="A199" s="13" t="s">
        <v>9</v>
      </c>
      <c r="B199" s="13" t="s">
        <v>10</v>
      </c>
      <c r="C199" s="13" t="s">
        <v>11</v>
      </c>
      <c r="D199" s="14" t="s">
        <v>29</v>
      </c>
    </row>
    <row r="200" spans="1:4" ht="21.75" thickBot="1">
      <c r="A200" s="10">
        <f>C200+B200</f>
        <v>9122</v>
      </c>
      <c r="B200" s="10">
        <v>5819</v>
      </c>
      <c r="C200" s="10">
        <v>3303</v>
      </c>
      <c r="D200" s="19" t="s">
        <v>6</v>
      </c>
    </row>
    <row r="201" spans="1:4">
      <c r="D201" s="12" t="s">
        <v>18</v>
      </c>
    </row>
    <row r="203" spans="1:4" ht="24" thickBot="1">
      <c r="A203" s="3" t="s">
        <v>1</v>
      </c>
      <c r="B203" s="151" t="s">
        <v>16</v>
      </c>
      <c r="C203" s="151"/>
      <c r="D203" s="4" t="s">
        <v>17</v>
      </c>
    </row>
    <row r="204" spans="1:4" ht="21">
      <c r="A204" s="13" t="s">
        <v>9</v>
      </c>
      <c r="B204" s="13" t="s">
        <v>10</v>
      </c>
      <c r="C204" s="13" t="s">
        <v>11</v>
      </c>
      <c r="D204" s="14" t="s">
        <v>29</v>
      </c>
    </row>
    <row r="205" spans="1:4" ht="21.75" thickBot="1">
      <c r="A205" s="10">
        <f>C205+B205</f>
        <v>9276</v>
      </c>
      <c r="B205" s="10">
        <v>5943</v>
      </c>
      <c r="C205" s="10">
        <v>3333</v>
      </c>
      <c r="D205" s="19" t="s">
        <v>7</v>
      </c>
    </row>
    <row r="206" spans="1:4">
      <c r="D206" s="12" t="s">
        <v>18</v>
      </c>
    </row>
    <row r="208" spans="1:4" s="21" customFormat="1" ht="24" thickBot="1">
      <c r="A208" s="3" t="s">
        <v>1</v>
      </c>
      <c r="B208" s="151" t="s">
        <v>16</v>
      </c>
      <c r="C208" s="151"/>
      <c r="D208" s="4" t="s">
        <v>17</v>
      </c>
    </row>
    <row r="209" spans="1:4" s="21" customFormat="1" ht="21">
      <c r="A209" s="13" t="s">
        <v>9</v>
      </c>
      <c r="B209" s="13" t="s">
        <v>10</v>
      </c>
      <c r="C209" s="13" t="s">
        <v>11</v>
      </c>
      <c r="D209" s="14" t="s">
        <v>29</v>
      </c>
    </row>
    <row r="210" spans="1:4" s="21" customFormat="1" ht="21.75" thickBot="1">
      <c r="A210" s="10">
        <f>C210+B210</f>
        <v>9444</v>
      </c>
      <c r="B210" s="10">
        <v>5978</v>
      </c>
      <c r="C210" s="10">
        <v>3466</v>
      </c>
      <c r="D210" s="19" t="s">
        <v>8</v>
      </c>
    </row>
    <row r="211" spans="1:4" s="21" customFormat="1">
      <c r="A211" s="1"/>
      <c r="B211" s="1"/>
      <c r="C211" s="1"/>
      <c r="D211" s="12" t="s">
        <v>18</v>
      </c>
    </row>
    <row r="212" spans="1:4" s="21" customFormat="1">
      <c r="A212" s="22"/>
      <c r="B212" s="22"/>
      <c r="C212" s="22"/>
      <c r="D212" s="23"/>
    </row>
    <row r="213" spans="1:4" s="21" customFormat="1">
      <c r="A213" s="22"/>
      <c r="B213" s="22"/>
      <c r="C213" s="22"/>
      <c r="D213" s="22"/>
    </row>
    <row r="214" spans="1:4" s="21" customFormat="1" ht="24" thickBot="1">
      <c r="A214" s="3" t="s">
        <v>1</v>
      </c>
      <c r="B214" s="151" t="s">
        <v>16</v>
      </c>
      <c r="C214" s="151"/>
      <c r="D214" s="4" t="s">
        <v>17</v>
      </c>
    </row>
    <row r="215" spans="1:4" s="21" customFormat="1" ht="21">
      <c r="A215" s="13" t="s">
        <v>9</v>
      </c>
      <c r="B215" s="13" t="s">
        <v>10</v>
      </c>
      <c r="C215" s="13" t="s">
        <v>11</v>
      </c>
      <c r="D215" s="14" t="s">
        <v>29</v>
      </c>
    </row>
    <row r="216" spans="1:4" s="21" customFormat="1" ht="21.75" thickBot="1">
      <c r="A216" s="10">
        <f>C216+B216</f>
        <v>9680</v>
      </c>
      <c r="B216" s="10">
        <v>6131</v>
      </c>
      <c r="C216" s="10">
        <v>3549</v>
      </c>
      <c r="D216" s="19" t="s">
        <v>14</v>
      </c>
    </row>
    <row r="217" spans="1:4">
      <c r="D217" s="12" t="s">
        <v>18</v>
      </c>
    </row>
    <row r="219" spans="1:4" ht="18" thickBot="1"/>
    <row r="220" spans="1:4" ht="21.75" thickBot="1">
      <c r="A220" s="30" t="s">
        <v>1</v>
      </c>
      <c r="B220" s="150" t="s">
        <v>16</v>
      </c>
      <c r="C220" s="150"/>
      <c r="D220" s="31" t="s">
        <v>17</v>
      </c>
    </row>
    <row r="221" spans="1:4" ht="18.75">
      <c r="A221" s="25" t="s">
        <v>9</v>
      </c>
      <c r="B221" s="25" t="s">
        <v>10</v>
      </c>
      <c r="C221" s="25" t="s">
        <v>11</v>
      </c>
      <c r="D221" s="26" t="s">
        <v>29</v>
      </c>
    </row>
    <row r="222" spans="1:4" ht="19.5" thickBot="1">
      <c r="A222" s="24">
        <f>C222+B222</f>
        <v>9746</v>
      </c>
      <c r="B222" s="24">
        <v>6108</v>
      </c>
      <c r="C222" s="24">
        <v>3638</v>
      </c>
      <c r="D222" s="27" t="s">
        <v>20</v>
      </c>
    </row>
    <row r="223" spans="1:4">
      <c r="A223" s="28"/>
      <c r="B223" s="28"/>
      <c r="C223" s="28"/>
      <c r="D223" s="29" t="s">
        <v>18</v>
      </c>
    </row>
    <row r="224" spans="1:4">
      <c r="A224" s="28"/>
      <c r="B224" s="28"/>
      <c r="C224" s="28"/>
      <c r="D224" s="28"/>
    </row>
    <row r="225" spans="1:4">
      <c r="A225" s="28"/>
      <c r="B225" s="28"/>
      <c r="C225" s="28"/>
      <c r="D225" s="28"/>
    </row>
    <row r="226" spans="1:4" ht="18" thickBot="1">
      <c r="A226" s="28"/>
      <c r="B226" s="28"/>
      <c r="C226" s="28"/>
      <c r="D226" s="28"/>
    </row>
    <row r="227" spans="1:4" ht="21.75" thickBot="1">
      <c r="A227" s="32" t="s">
        <v>1</v>
      </c>
      <c r="B227" s="150" t="s">
        <v>16</v>
      </c>
      <c r="C227" s="150"/>
      <c r="D227" s="33" t="s">
        <v>17</v>
      </c>
    </row>
    <row r="228" spans="1:4" ht="18.75">
      <c r="A228" s="25" t="s">
        <v>9</v>
      </c>
      <c r="B228" s="25" t="s">
        <v>10</v>
      </c>
      <c r="C228" s="25" t="s">
        <v>11</v>
      </c>
      <c r="D228" s="26" t="s">
        <v>29</v>
      </c>
    </row>
    <row r="229" spans="1:4" ht="19.5" thickBot="1">
      <c r="A229" s="24">
        <f>C229+B229</f>
        <v>9885</v>
      </c>
      <c r="B229" s="24">
        <v>6160</v>
      </c>
      <c r="C229" s="24">
        <v>3725</v>
      </c>
      <c r="D229" s="27" t="s">
        <v>21</v>
      </c>
    </row>
    <row r="230" spans="1:4">
      <c r="A230" s="28"/>
      <c r="B230" s="28"/>
      <c r="C230" s="28"/>
      <c r="D230" s="29" t="s">
        <v>18</v>
      </c>
    </row>
    <row r="232" spans="1:4" ht="18" thickBot="1"/>
    <row r="233" spans="1:4" ht="21.75" thickBot="1">
      <c r="A233" s="32" t="s">
        <v>1</v>
      </c>
      <c r="B233" s="150" t="s">
        <v>16</v>
      </c>
      <c r="C233" s="150"/>
      <c r="D233" s="33" t="s">
        <v>17</v>
      </c>
    </row>
    <row r="234" spans="1:4" ht="18.75">
      <c r="A234" s="25" t="s">
        <v>9</v>
      </c>
      <c r="B234" s="25" t="s">
        <v>10</v>
      </c>
      <c r="C234" s="25" t="s">
        <v>11</v>
      </c>
      <c r="D234" s="26" t="s">
        <v>29</v>
      </c>
    </row>
    <row r="235" spans="1:4" ht="19.5" thickBot="1">
      <c r="A235" s="24">
        <f>C235+B235</f>
        <v>10346.41</v>
      </c>
      <c r="B235" s="24">
        <v>6336.33</v>
      </c>
      <c r="C235" s="24">
        <v>4010.08</v>
      </c>
      <c r="D235" s="27" t="s">
        <v>23</v>
      </c>
    </row>
    <row r="236" spans="1:4">
      <c r="A236" s="28"/>
      <c r="B236" s="28"/>
      <c r="C236" s="28"/>
      <c r="D236" s="29" t="s">
        <v>18</v>
      </c>
    </row>
    <row r="238" spans="1:4" ht="18" thickBot="1"/>
    <row r="239" spans="1:4" ht="21.75" thickBot="1">
      <c r="A239" s="32" t="s">
        <v>1</v>
      </c>
      <c r="B239" s="150" t="s">
        <v>16</v>
      </c>
      <c r="C239" s="150"/>
      <c r="D239" s="33" t="s">
        <v>17</v>
      </c>
    </row>
    <row r="240" spans="1:4" ht="18.75">
      <c r="A240" s="25" t="s">
        <v>9</v>
      </c>
      <c r="B240" s="25" t="s">
        <v>10</v>
      </c>
      <c r="C240" s="25" t="s">
        <v>11</v>
      </c>
      <c r="D240" s="26" t="s">
        <v>29</v>
      </c>
    </row>
    <row r="241" spans="1:4" ht="19.5" thickBot="1">
      <c r="A241" s="24">
        <f>C241+B241</f>
        <v>10758.150000000001</v>
      </c>
      <c r="B241" s="24">
        <v>6560.1</v>
      </c>
      <c r="C241" s="24">
        <v>4198.05</v>
      </c>
      <c r="D241" s="27" t="s">
        <v>22</v>
      </c>
    </row>
    <row r="242" spans="1:4">
      <c r="A242" s="28"/>
      <c r="B242" s="28"/>
      <c r="C242" s="28"/>
      <c r="D242" s="29" t="s">
        <v>18</v>
      </c>
    </row>
    <row r="244" spans="1:4" ht="18" thickBot="1"/>
    <row r="245" spans="1:4" ht="21.75" thickBot="1">
      <c r="A245" s="32" t="s">
        <v>1</v>
      </c>
      <c r="B245" s="150" t="s">
        <v>16</v>
      </c>
      <c r="C245" s="150"/>
      <c r="D245" s="33" t="s">
        <v>17</v>
      </c>
    </row>
    <row r="246" spans="1:4" ht="18.75">
      <c r="A246" s="25" t="s">
        <v>9</v>
      </c>
      <c r="B246" s="25" t="s">
        <v>10</v>
      </c>
      <c r="C246" s="25" t="s">
        <v>11</v>
      </c>
      <c r="D246" s="26" t="s">
        <v>29</v>
      </c>
    </row>
    <row r="247" spans="1:4" ht="19.5" thickBot="1">
      <c r="A247" s="24">
        <f>C247+B247</f>
        <v>10910.073119847391</v>
      </c>
      <c r="B247" s="24">
        <v>6712.5859698725599</v>
      </c>
      <c r="C247" s="24">
        <v>4197.4871499748306</v>
      </c>
      <c r="D247" s="27" t="s">
        <v>24</v>
      </c>
    </row>
    <row r="248" spans="1:4">
      <c r="A248" s="28"/>
      <c r="B248" s="28"/>
      <c r="C248" s="28"/>
      <c r="D248" s="29" t="s">
        <v>18</v>
      </c>
    </row>
    <row r="250" spans="1:4" ht="18" thickBot="1"/>
    <row r="251" spans="1:4" ht="21.75" thickBot="1">
      <c r="A251" s="32" t="s">
        <v>1</v>
      </c>
      <c r="B251" s="150" t="s">
        <v>16</v>
      </c>
      <c r="C251" s="150"/>
      <c r="D251" s="33" t="s">
        <v>17</v>
      </c>
    </row>
    <row r="252" spans="1:4" ht="18.75">
      <c r="A252" s="25" t="s">
        <v>9</v>
      </c>
      <c r="B252" s="25" t="s">
        <v>10</v>
      </c>
      <c r="C252" s="25" t="s">
        <v>11</v>
      </c>
      <c r="D252" s="26" t="s">
        <v>30</v>
      </c>
    </row>
    <row r="253" spans="1:4" ht="19.5" thickBot="1">
      <c r="A253" s="24">
        <f>C253+B253</f>
        <v>11305.04</v>
      </c>
      <c r="B253" s="24">
        <v>7066.83</v>
      </c>
      <c r="C253" s="24">
        <v>4238.21</v>
      </c>
      <c r="D253" s="27" t="s">
        <v>2</v>
      </c>
    </row>
    <row r="254" spans="1:4">
      <c r="A254" s="28"/>
      <c r="B254" s="28"/>
      <c r="C254" s="28"/>
      <c r="D254" s="29" t="s">
        <v>18</v>
      </c>
    </row>
    <row r="256" spans="1:4" ht="18" thickBot="1"/>
    <row r="257" spans="1:4" ht="21.75" thickBot="1">
      <c r="A257" s="32" t="s">
        <v>1</v>
      </c>
      <c r="B257" s="150" t="s">
        <v>16</v>
      </c>
      <c r="C257" s="150"/>
      <c r="D257" s="33" t="s">
        <v>17</v>
      </c>
    </row>
    <row r="258" spans="1:4" ht="18.75">
      <c r="A258" s="25" t="s">
        <v>9</v>
      </c>
      <c r="B258" s="25" t="s">
        <v>10</v>
      </c>
      <c r="C258" s="25" t="s">
        <v>11</v>
      </c>
      <c r="D258" s="26" t="s">
        <v>30</v>
      </c>
    </row>
    <row r="259" spans="1:4" ht="19.5" thickBot="1">
      <c r="A259" s="24">
        <f>C259+B259</f>
        <v>10664</v>
      </c>
      <c r="B259" s="24">
        <v>6708</v>
      </c>
      <c r="C259" s="24">
        <v>3956</v>
      </c>
      <c r="D259" s="27" t="s">
        <v>4</v>
      </c>
    </row>
    <row r="260" spans="1:4">
      <c r="A260" s="28"/>
      <c r="B260" s="28"/>
      <c r="C260" s="28"/>
      <c r="D260" s="29" t="s">
        <v>18</v>
      </c>
    </row>
    <row r="263" spans="1:4" ht="18" thickBot="1"/>
    <row r="264" spans="1:4" ht="21.75" thickBot="1">
      <c r="A264" s="32" t="s">
        <v>1</v>
      </c>
      <c r="B264" s="150" t="s">
        <v>16</v>
      </c>
      <c r="C264" s="150"/>
      <c r="D264" s="33" t="s">
        <v>17</v>
      </c>
    </row>
    <row r="265" spans="1:4" ht="18.75">
      <c r="A265" s="25" t="s">
        <v>9</v>
      </c>
      <c r="B265" s="25" t="s">
        <v>10</v>
      </c>
      <c r="C265" s="25" t="s">
        <v>11</v>
      </c>
      <c r="D265" s="26" t="s">
        <v>30</v>
      </c>
    </row>
    <row r="266" spans="1:4" ht="19.5" thickBot="1">
      <c r="A266" s="24">
        <f>C266+B266</f>
        <v>10441.168399999999</v>
      </c>
      <c r="B266" s="24">
        <v>6484.1719999999996</v>
      </c>
      <c r="C266" s="24">
        <v>3956.9964</v>
      </c>
      <c r="D266" s="27" t="s">
        <v>5</v>
      </c>
    </row>
    <row r="267" spans="1:4">
      <c r="A267" s="28"/>
      <c r="B267" s="28"/>
      <c r="C267" s="28"/>
      <c r="D267" s="29" t="s">
        <v>18</v>
      </c>
    </row>
  </sheetData>
  <mergeCells count="51">
    <mergeCell ref="B173:C173"/>
    <mergeCell ref="B122:C122"/>
    <mergeCell ref="B168:C168"/>
    <mergeCell ref="B163:C163"/>
    <mergeCell ref="B178:C178"/>
    <mergeCell ref="B153:C153"/>
    <mergeCell ref="B148:C148"/>
    <mergeCell ref="B142:C142"/>
    <mergeCell ref="B137:C137"/>
    <mergeCell ref="B132:C132"/>
    <mergeCell ref="B127:C127"/>
    <mergeCell ref="B158:C158"/>
    <mergeCell ref="B77:C77"/>
    <mergeCell ref="B82:C82"/>
    <mergeCell ref="B87:C87"/>
    <mergeCell ref="B2:C2"/>
    <mergeCell ref="B7:C7"/>
    <mergeCell ref="B12:C12"/>
    <mergeCell ref="B17:C17"/>
    <mergeCell ref="B22:C22"/>
    <mergeCell ref="B117:C117"/>
    <mergeCell ref="B27:C27"/>
    <mergeCell ref="B32:C32"/>
    <mergeCell ref="B37:C37"/>
    <mergeCell ref="B112:C112"/>
    <mergeCell ref="B107:C107"/>
    <mergeCell ref="B72:C72"/>
    <mergeCell ref="B42:C42"/>
    <mergeCell ref="B52:C52"/>
    <mergeCell ref="B47:C47"/>
    <mergeCell ref="B57:C57"/>
    <mergeCell ref="B102:C102"/>
    <mergeCell ref="B97:C97"/>
    <mergeCell ref="B92:C92"/>
    <mergeCell ref="B62:C62"/>
    <mergeCell ref="B67:C67"/>
    <mergeCell ref="B264:C264"/>
    <mergeCell ref="B245:C245"/>
    <mergeCell ref="B203:C203"/>
    <mergeCell ref="B188:C188"/>
    <mergeCell ref="B183:C183"/>
    <mergeCell ref="B193:C193"/>
    <mergeCell ref="B214:C214"/>
    <mergeCell ref="B208:C208"/>
    <mergeCell ref="B257:C257"/>
    <mergeCell ref="B251:C251"/>
    <mergeCell ref="B239:C239"/>
    <mergeCell ref="B233:C233"/>
    <mergeCell ref="B227:C227"/>
    <mergeCell ref="B220:C220"/>
    <mergeCell ref="B198:C198"/>
  </mergeCells>
  <phoneticPr fontId="4" type="noConversion"/>
  <printOptions horizontalCentered="1"/>
  <pageMargins left="0.74803149606299213" right="0.74803149606299213" top="1.3779527559055118" bottom="0.98425196850393704" header="0.51181102362204722" footer="0.51181102362204722"/>
  <pageSetup scale="1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ترازپرداختها</vt:lpstr>
      <vt:lpstr>ترازتجاری</vt:lpstr>
      <vt:lpstr>بدهي‌ها(دلار- یورو)</vt:lpstr>
      <vt:lpstr>نرخ دلار </vt:lpstr>
      <vt:lpstr>بدهی ها</vt:lpstr>
      <vt:lpstr>'بدهي‌ها(دلار- یورو)'!Print_Area</vt:lpstr>
      <vt:lpstr>ترازپرداختها!Print_Area</vt:lpstr>
      <vt:lpstr>ترازتجاری!Print_Area</vt:lpstr>
      <vt:lpstr>'نرخ دلار '!Print_Area</vt:lpstr>
    </vt:vector>
  </TitlesOfParts>
  <Company>AVAJANG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h.bastanzad</dc:creator>
  <cp:lastModifiedBy>n.kilani</cp:lastModifiedBy>
  <cp:lastPrinted>2024-10-15T09:51:57Z</cp:lastPrinted>
  <dcterms:created xsi:type="dcterms:W3CDTF">2004-12-04T11:37:39Z</dcterms:created>
  <dcterms:modified xsi:type="dcterms:W3CDTF">2025-10-08T04:35:48Z</dcterms:modified>
</cp:coreProperties>
</file>